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U:\市民生活部\市民課\住民記録係\５_月報・年報関係\月報\公開用人口統計資料（最新版）\１_HP掲載依頼\R7.4.1分～\R8.2.1\"/>
    </mc:Choice>
  </mc:AlternateContent>
  <bookViews>
    <workbookView xWindow="0" yWindow="0" windowWidth="10800" windowHeight="4920" activeTab="1"/>
  </bookViews>
  <sheets>
    <sheet name="前月" sheetId="2" r:id="rId1"/>
    <sheet name="当月" sheetId="3" r:id="rId2"/>
  </sheets>
  <definedNames>
    <definedName name="_xlnm.Print_Area" localSheetId="0">前月!$A$1:$V$48</definedName>
    <definedName name="_xlnm.Print_Area" localSheetId="1">当月!$A$1:$V$48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S47" i="3" l="1"/>
  <c r="S46" i="3"/>
  <c r="U45" i="3"/>
  <c r="U44" i="3"/>
  <c r="U43" i="3"/>
  <c r="U42" i="3" s="1"/>
  <c r="T43" i="3"/>
  <c r="U41" i="3"/>
  <c r="U40" i="3"/>
  <c r="U39" i="3"/>
  <c r="T39" i="3"/>
  <c r="U38" i="3"/>
  <c r="T38" i="3"/>
  <c r="S38" i="3" s="1"/>
  <c r="U37" i="3"/>
  <c r="U35" i="3"/>
  <c r="T35" i="3"/>
  <c r="S35" i="3" s="1"/>
  <c r="U34" i="3"/>
  <c r="T34" i="3"/>
  <c r="U33" i="3"/>
  <c r="U32" i="3"/>
  <c r="U31" i="3"/>
  <c r="T31" i="3"/>
  <c r="U29" i="3"/>
  <c r="U28" i="3"/>
  <c r="U27" i="3"/>
  <c r="T27" i="3"/>
  <c r="U26" i="3"/>
  <c r="T26" i="3"/>
  <c r="S26" i="3" s="1"/>
  <c r="U25" i="3"/>
  <c r="U23" i="3"/>
  <c r="T23" i="3"/>
  <c r="U22" i="3"/>
  <c r="T22" i="3"/>
  <c r="S22" i="3" s="1"/>
  <c r="U21" i="3"/>
  <c r="U20" i="3"/>
  <c r="U19" i="3"/>
  <c r="T19" i="3"/>
  <c r="U17" i="3"/>
  <c r="U16" i="3"/>
  <c r="U15" i="3"/>
  <c r="T15" i="3"/>
  <c r="S15" i="3" s="1"/>
  <c r="U14" i="3"/>
  <c r="T14" i="3"/>
  <c r="U13" i="3"/>
  <c r="U11" i="3"/>
  <c r="T11" i="3"/>
  <c r="S11" i="3" s="1"/>
  <c r="U10" i="3"/>
  <c r="T10" i="3"/>
  <c r="T9" i="3"/>
  <c r="T8" i="3"/>
  <c r="S8" i="3" s="1"/>
  <c r="U8" i="3"/>
  <c r="T7" i="3"/>
  <c r="C49" i="2"/>
  <c r="S47" i="2"/>
  <c r="S46" i="2"/>
  <c r="U45" i="2"/>
  <c r="T45" i="2"/>
  <c r="S45" i="2" s="1"/>
  <c r="U44" i="2"/>
  <c r="T44" i="2"/>
  <c r="S44" i="2" s="1"/>
  <c r="U43" i="2"/>
  <c r="S43" i="2" s="1"/>
  <c r="T43" i="2"/>
  <c r="T42" i="2" s="1"/>
  <c r="U41" i="2"/>
  <c r="T41" i="2"/>
  <c r="S41" i="2"/>
  <c r="U40" i="2"/>
  <c r="T40" i="2"/>
  <c r="S40" i="2" s="1"/>
  <c r="U39" i="2"/>
  <c r="T39" i="2"/>
  <c r="S39" i="2"/>
  <c r="U38" i="2"/>
  <c r="T38" i="2"/>
  <c r="S38" i="2" s="1"/>
  <c r="U37" i="2"/>
  <c r="U36" i="2" s="1"/>
  <c r="T37" i="2"/>
  <c r="S37" i="2" s="1"/>
  <c r="S36" i="2" s="1"/>
  <c r="U35" i="2"/>
  <c r="T35" i="2"/>
  <c r="S35" i="2" s="1"/>
  <c r="U34" i="2"/>
  <c r="T34" i="2"/>
  <c r="S34" i="2"/>
  <c r="U33" i="2"/>
  <c r="T33" i="2"/>
  <c r="S33" i="2"/>
  <c r="U32" i="2"/>
  <c r="T32" i="2"/>
  <c r="S32" i="2" s="1"/>
  <c r="U31" i="2"/>
  <c r="U30" i="2" s="1"/>
  <c r="T31" i="2"/>
  <c r="S31" i="2"/>
  <c r="T30" i="2"/>
  <c r="U29" i="2"/>
  <c r="T29" i="2"/>
  <c r="S29" i="2" s="1"/>
  <c r="U28" i="2"/>
  <c r="T28" i="2"/>
  <c r="S28" i="2" s="1"/>
  <c r="U27" i="2"/>
  <c r="T27" i="2"/>
  <c r="S27" i="2" s="1"/>
  <c r="U26" i="2"/>
  <c r="T26" i="2"/>
  <c r="S26" i="2"/>
  <c r="U25" i="2"/>
  <c r="U24" i="2" s="1"/>
  <c r="T25" i="2"/>
  <c r="T24" i="2" s="1"/>
  <c r="S25" i="2"/>
  <c r="U23" i="2"/>
  <c r="T23" i="2"/>
  <c r="S23" i="2"/>
  <c r="U22" i="2"/>
  <c r="T22" i="2"/>
  <c r="S22" i="2" s="1"/>
  <c r="U21" i="2"/>
  <c r="T21" i="2"/>
  <c r="S21" i="2"/>
  <c r="U20" i="2"/>
  <c r="T20" i="2"/>
  <c r="T18" i="2" s="1"/>
  <c r="U19" i="2"/>
  <c r="U18" i="2" s="1"/>
  <c r="T19" i="2"/>
  <c r="S19" i="2" s="1"/>
  <c r="U17" i="2"/>
  <c r="U12" i="2" s="1"/>
  <c r="T17" i="2"/>
  <c r="S17" i="2"/>
  <c r="U16" i="2"/>
  <c r="T16" i="2"/>
  <c r="S16" i="2" s="1"/>
  <c r="U15" i="2"/>
  <c r="T15" i="2"/>
  <c r="S15" i="2"/>
  <c r="U14" i="2"/>
  <c r="T14" i="2"/>
  <c r="S14" i="2" s="1"/>
  <c r="U13" i="2"/>
  <c r="T13" i="2"/>
  <c r="S13" i="2"/>
  <c r="U11" i="2"/>
  <c r="U6" i="2" s="1"/>
  <c r="T11" i="2"/>
  <c r="S11" i="2" s="1"/>
  <c r="U10" i="2"/>
  <c r="T10" i="2"/>
  <c r="S10" i="2" s="1"/>
  <c r="U9" i="2"/>
  <c r="T9" i="2"/>
  <c r="S9" i="2" s="1"/>
  <c r="X8" i="2"/>
  <c r="Y8" i="2" s="1"/>
  <c r="U8" i="2"/>
  <c r="T8" i="2"/>
  <c r="S8" i="2"/>
  <c r="X7" i="2"/>
  <c r="Y7" i="2" s="1"/>
  <c r="U7" i="2"/>
  <c r="T7" i="2"/>
  <c r="S7" i="2"/>
  <c r="X6" i="2"/>
  <c r="Y6" i="2" s="1"/>
  <c r="Y9" i="2" s="1"/>
  <c r="D49" i="2"/>
  <c r="B49" i="2"/>
  <c r="S23" i="3" l="1"/>
  <c r="U36" i="3"/>
  <c r="U24" i="3"/>
  <c r="U30" i="3"/>
  <c r="U12" i="3"/>
  <c r="U18" i="3"/>
  <c r="S14" i="3"/>
  <c r="S39" i="3"/>
  <c r="S27" i="3"/>
  <c r="S34" i="3"/>
  <c r="S30" i="2"/>
  <c r="S12" i="2"/>
  <c r="S42" i="2"/>
  <c r="S24" i="2"/>
  <c r="S6" i="2"/>
  <c r="T6" i="2"/>
  <c r="S20" i="2"/>
  <c r="S18" i="2" s="1"/>
  <c r="T12" i="2"/>
  <c r="T36" i="2"/>
  <c r="U42" i="2"/>
  <c r="S43" i="3"/>
  <c r="T6" i="3"/>
  <c r="S10" i="3"/>
  <c r="S31" i="3"/>
  <c r="D5" i="3"/>
  <c r="S19" i="3"/>
  <c r="S18" i="3" s="1"/>
  <c r="T16" i="3"/>
  <c r="S16" i="3" s="1"/>
  <c r="T20" i="3"/>
  <c r="S20" i="3" s="1"/>
  <c r="T28" i="3"/>
  <c r="S28" i="3" s="1"/>
  <c r="T32" i="3"/>
  <c r="S32" i="3" s="1"/>
  <c r="T40" i="3"/>
  <c r="S40" i="3" s="1"/>
  <c r="T44" i="3"/>
  <c r="S44" i="3" s="1"/>
  <c r="U7" i="3"/>
  <c r="S7" i="3" s="1"/>
  <c r="U9" i="3"/>
  <c r="S9" i="3" s="1"/>
  <c r="T13" i="3"/>
  <c r="T17" i="3"/>
  <c r="S17" i="3" s="1"/>
  <c r="T21" i="3"/>
  <c r="S21" i="3" s="1"/>
  <c r="T25" i="3"/>
  <c r="T29" i="3"/>
  <c r="S29" i="3" s="1"/>
  <c r="T33" i="3"/>
  <c r="S33" i="3" s="1"/>
  <c r="T37" i="3"/>
  <c r="T41" i="3"/>
  <c r="S41" i="3" s="1"/>
  <c r="T45" i="3"/>
  <c r="S45" i="3" s="1"/>
  <c r="X8" i="3"/>
  <c r="T42" i="3" l="1"/>
  <c r="X6" i="3"/>
  <c r="B5" i="3"/>
  <c r="T30" i="3"/>
  <c r="S42" i="3"/>
  <c r="S6" i="3"/>
  <c r="S30" i="3"/>
  <c r="X7" i="3"/>
  <c r="G5" i="3"/>
  <c r="D49" i="3" s="1"/>
  <c r="C5" i="3"/>
  <c r="Y8" i="3"/>
  <c r="U6" i="3"/>
  <c r="T18" i="3"/>
  <c r="S37" i="3"/>
  <c r="S36" i="3" s="1"/>
  <c r="T36" i="3"/>
  <c r="S25" i="3"/>
  <c r="S24" i="3" s="1"/>
  <c r="T24" i="3"/>
  <c r="S13" i="3"/>
  <c r="S12" i="3" s="1"/>
  <c r="T12" i="3"/>
  <c r="Y6" i="3" l="1"/>
  <c r="E5" i="3"/>
  <c r="B49" i="3" s="1"/>
  <c r="F5" i="3"/>
  <c r="C49" i="3" s="1"/>
  <c r="Y7" i="3"/>
  <c r="Y9" i="3" l="1"/>
</calcChain>
</file>

<file path=xl/sharedStrings.xml><?xml version="1.0" encoding="utf-8"?>
<sst xmlns="http://schemas.openxmlformats.org/spreadsheetml/2006/main" count="114" uniqueCount="65">
  <si>
    <t xml:space="preserve"> 50- 54</t>
  </si>
  <si>
    <t>Per/All</t>
  </si>
  <si>
    <t xml:space="preserve"> 100-</t>
  </si>
  <si>
    <t xml:space="preserve"> 10- 14</t>
  </si>
  <si>
    <t>65-</t>
  </si>
  <si>
    <t xml:space="preserve"> 40- 44</t>
  </si>
  <si>
    <t xml:space="preserve"> 5- 9</t>
  </si>
  <si>
    <t>15-64</t>
  </si>
  <si>
    <t>年齢　</t>
  </si>
  <si>
    <t>ﾌｼｮｳ</t>
  </si>
  <si>
    <t>Total</t>
  </si>
  <si>
    <t>0-14</t>
  </si>
  <si>
    <t xml:space="preserve"> 55- 59</t>
  </si>
  <si>
    <t>＊＊　　年齢別　　人口報告書　　＊＊</t>
  </si>
  <si>
    <t>年齢</t>
  </si>
  <si>
    <t xml:space="preserve"> 15- 19</t>
    <phoneticPr fontId="7"/>
  </si>
  <si>
    <t xml:space="preserve"> 65- 69</t>
  </si>
  <si>
    <t>総数</t>
    <rPh sb="0" eb="2">
      <t>ソウスウ</t>
    </rPh>
    <phoneticPr fontId="7"/>
  </si>
  <si>
    <t xml:space="preserve"> 35- 39</t>
  </si>
  <si>
    <t>男</t>
  </si>
  <si>
    <t>ｿﾚｲｼﾞｮｳ</t>
  </si>
  <si>
    <t>総数</t>
  </si>
  <si>
    <t xml:space="preserve"> 80- 84</t>
  </si>
  <si>
    <t>現在</t>
  </si>
  <si>
    <t>総数　</t>
  </si>
  <si>
    <t>0- 4</t>
  </si>
  <si>
    <t>Old.Av.</t>
    <phoneticPr fontId="7"/>
  </si>
  <si>
    <t xml:space="preserve"> 15- 19</t>
  </si>
  <si>
    <t>男</t>
    <rPh sb="0" eb="1">
      <t>オトコ</t>
    </rPh>
    <phoneticPr fontId="7"/>
  </si>
  <si>
    <t xml:space="preserve"> 20- 24</t>
  </si>
  <si>
    <t>Women</t>
    <phoneticPr fontId="7"/>
  </si>
  <si>
    <t xml:space="preserve"> 25- 29</t>
  </si>
  <si>
    <t xml:space="preserve"> 30- 34</t>
  </si>
  <si>
    <t>総数　</t>
    <rPh sb="0" eb="2">
      <t>ソウスウ</t>
    </rPh>
    <phoneticPr fontId="7"/>
  </si>
  <si>
    <t>年齢　</t>
    <rPh sb="0" eb="2">
      <t>ネンレイ</t>
    </rPh>
    <phoneticPr fontId="7"/>
  </si>
  <si>
    <t xml:space="preserve"> 25- 29</t>
    <phoneticPr fontId="7"/>
  </si>
  <si>
    <t>Old.Av.</t>
  </si>
  <si>
    <t>Men</t>
  </si>
  <si>
    <t>女</t>
  </si>
  <si>
    <t xml:space="preserve"> 75- 79</t>
  </si>
  <si>
    <t>Men</t>
    <phoneticPr fontId="7"/>
  </si>
  <si>
    <t>Women</t>
  </si>
  <si>
    <t xml:space="preserve"> 45- 49</t>
  </si>
  <si>
    <t xml:space="preserve"> 60- 64</t>
  </si>
  <si>
    <t xml:space="preserve"> 70- 74</t>
  </si>
  <si>
    <t xml:space="preserve"> 30- 34</t>
    <phoneticPr fontId="7"/>
  </si>
  <si>
    <t xml:space="preserve"> 85- 89</t>
  </si>
  <si>
    <t xml:space="preserve"> 95- 99</t>
  </si>
  <si>
    <t xml:space="preserve"> 90- 94</t>
  </si>
  <si>
    <t>年齢</t>
    <rPh sb="0" eb="2">
      <t>ネンレイ</t>
    </rPh>
    <phoneticPr fontId="2"/>
  </si>
  <si>
    <t>年齢</t>
    <rPh sb="0" eb="2">
      <t>ネンレイ</t>
    </rPh>
    <phoneticPr fontId="7"/>
  </si>
  <si>
    <t>人数</t>
    <rPh sb="0" eb="2">
      <t>ニンズウ</t>
    </rPh>
    <phoneticPr fontId="2"/>
  </si>
  <si>
    <t>人数</t>
    <rPh sb="0" eb="2">
      <t>ニンズウ</t>
    </rPh>
    <phoneticPr fontId="7"/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</si>
  <si>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</si>
  <si>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0- 4</t>
    <phoneticPr fontId="7"/>
  </si>
  <si>
    <t xml:space="preserve"> 5- 9</t>
    <phoneticPr fontId="7"/>
  </si>
  <si>
    <t xml:space="preserve"> 10- 14</t>
    <phoneticPr fontId="7"/>
  </si>
  <si>
    <t xml:space="preserve"> 20- 24</t>
    <phoneticPr fontId="7"/>
  </si>
  <si>
    <t>Total</t>
    <phoneticPr fontId="7"/>
  </si>
  <si>
    <t>女</t>
    <rPh sb="0" eb="1">
      <t>オンナ</t>
    </rPh>
    <phoneticPr fontId="7"/>
  </si>
  <si>
    <t>65-</t>
    <phoneticPr fontId="7"/>
  </si>
  <si>
    <t>現在</t>
    <rPh sb="0" eb="2">
      <t>ゲンザイ</t>
    </rPh>
    <phoneticPr fontId="7"/>
  </si>
  <si>
    <t>0-14</t>
    <phoneticPr fontId="7"/>
  </si>
  <si>
    <t>15-64</t>
    <phoneticPr fontId="7"/>
  </si>
  <si>
    <t>Per/All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</si>
</sst>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_ "/>
    <numFmt numFmtId="177" formatCode="0.000%"/>
  </numFmts>
  <fonts count="8" x14ac:knownFonts="1">
    <font>
      <sz val="11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  <font>
      <sz val="6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5" borderId="0" xfId="1" applyFill="1" applyBorder="1" applyProtection="1">
      <alignment vertical="center"/>
      <protection locked="0"/>
    </xf>
    <xf numFmtId="0" fontId="0" fillId="0" borderId="0" xfId="1" applyFont="1" applyAlignment="1">
      <alignment horizontal="center" vertical="center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4" fillId="0" borderId="1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5" borderId="2" xfId="1" applyNumberFormat="1" applyFill="1" applyBorder="1" applyAlignment="1" applyProtection="1">
      <alignment horizontal="right"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Y50"/>
  <sheetViews>
    <sheetView view="pageBreakPreview" zoomScale="80" zoomScaleNormal="90" zoomScaleSheetLayoutView="80" workbookViewId="0">
      <selection sqref="A1:R1"/>
    </sheetView>
  </sheetViews>
  <sheetFormatPr defaultRowHeight="13.5" x14ac:dyDescent="0.1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6" width="9" style="1" bestFit="1" customWidth="1"/>
    <col min="27" max="16384" width="9" style="1"/>
  </cols>
  <sheetData>
    <row r="1" spans="1:25" x14ac:dyDescent="0.15">
      <c r="A1" s="26" t="s">
        <v>13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3" spans="1:25" x14ac:dyDescent="0.15">
      <c r="O3" s="27">
        <v>46023</v>
      </c>
      <c r="P3" s="28"/>
      <c r="Q3" s="28"/>
      <c r="R3" s="18" t="s">
        <v>23</v>
      </c>
    </row>
    <row r="4" spans="1:25" ht="15" customHeight="1" x14ac:dyDescent="0.15">
      <c r="A4" s="3" t="s">
        <v>14</v>
      </c>
      <c r="B4" s="3" t="s">
        <v>24</v>
      </c>
      <c r="C4" s="3" t="s">
        <v>19</v>
      </c>
      <c r="D4" s="3" t="s">
        <v>38</v>
      </c>
      <c r="E4" s="10" t="s">
        <v>10</v>
      </c>
      <c r="F4" s="12" t="s">
        <v>37</v>
      </c>
      <c r="G4" s="15" t="s">
        <v>41</v>
      </c>
      <c r="H4" s="3" t="s">
        <v>8</v>
      </c>
      <c r="I4" s="3" t="s">
        <v>24</v>
      </c>
      <c r="J4" s="3" t="s">
        <v>19</v>
      </c>
      <c r="K4" s="3" t="s">
        <v>38</v>
      </c>
      <c r="L4" s="10" t="s">
        <v>10</v>
      </c>
      <c r="M4" s="12" t="s">
        <v>37</v>
      </c>
      <c r="N4" s="15" t="s">
        <v>41</v>
      </c>
      <c r="O4" s="3" t="s">
        <v>8</v>
      </c>
      <c r="P4" s="3" t="s">
        <v>21</v>
      </c>
      <c r="Q4" s="3" t="s">
        <v>19</v>
      </c>
      <c r="R4" s="3" t="s">
        <v>38</v>
      </c>
      <c r="S4" s="10" t="s">
        <v>10</v>
      </c>
      <c r="T4" s="12" t="s">
        <v>37</v>
      </c>
      <c r="U4" s="15" t="s">
        <v>41</v>
      </c>
    </row>
    <row r="5" spans="1:25" ht="15" customHeight="1" x14ac:dyDescent="0.15">
      <c r="A5" s="4" t="s">
        <v>21</v>
      </c>
      <c r="B5" s="5">
        <v>82258</v>
      </c>
      <c r="C5" s="5">
        <v>39790</v>
      </c>
      <c r="D5" s="5">
        <v>42468</v>
      </c>
      <c r="E5" s="11">
        <v>3810590</v>
      </c>
      <c r="F5" s="13">
        <v>1789710</v>
      </c>
      <c r="G5" s="16">
        <v>2020880</v>
      </c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3"/>
      <c r="T5" s="3"/>
      <c r="U5" s="3"/>
      <c r="W5" s="4" t="s">
        <v>49</v>
      </c>
      <c r="X5" s="4" t="s">
        <v>51</v>
      </c>
      <c r="Y5" s="20" t="s">
        <v>1</v>
      </c>
    </row>
    <row r="6" spans="1:25" ht="15" customHeight="1" x14ac:dyDescent="0.15">
      <c r="A6" s="5" t="s">
        <v>25</v>
      </c>
      <c r="B6" s="5">
        <v>2643</v>
      </c>
      <c r="C6" s="5">
        <v>1344</v>
      </c>
      <c r="D6" s="5">
        <v>1299</v>
      </c>
      <c r="E6" s="11">
        <v>5525</v>
      </c>
      <c r="F6" s="13">
        <v>2793</v>
      </c>
      <c r="G6" s="16">
        <v>2732</v>
      </c>
      <c r="H6" s="5" t="s">
        <v>18</v>
      </c>
      <c r="I6" s="5">
        <v>4891</v>
      </c>
      <c r="J6" s="5">
        <v>2355</v>
      </c>
      <c r="K6" s="5">
        <v>2536</v>
      </c>
      <c r="L6" s="11">
        <v>181331</v>
      </c>
      <c r="M6" s="13">
        <v>87331</v>
      </c>
      <c r="N6" s="16">
        <v>94000</v>
      </c>
      <c r="O6" s="5" t="s">
        <v>44</v>
      </c>
      <c r="P6" s="5">
        <v>3731</v>
      </c>
      <c r="Q6" s="5">
        <v>1803</v>
      </c>
      <c r="R6" s="5">
        <v>1928</v>
      </c>
      <c r="S6" s="11">
        <f>SUM(S7:S11)</f>
        <v>268663</v>
      </c>
      <c r="T6" s="13">
        <f>SUM(T7:T11)</f>
        <v>129784</v>
      </c>
      <c r="U6" s="16">
        <f>SUM(U7:U11)</f>
        <v>138879</v>
      </c>
      <c r="W6" s="19" t="s">
        <v>11</v>
      </c>
      <c r="X6" s="4">
        <f>SUM(B6+B12+B18)</f>
        <v>9416</v>
      </c>
      <c r="Y6" s="21">
        <f>AVERAGE(X6/(B5-P47))</f>
        <v>0.11446910938753678</v>
      </c>
    </row>
    <row r="7" spans="1:25" ht="15" customHeight="1" x14ac:dyDescent="0.15">
      <c r="A7" s="6">
        <v>0</v>
      </c>
      <c r="B7" s="5">
        <v>485</v>
      </c>
      <c r="C7" s="9">
        <v>257</v>
      </c>
      <c r="D7" s="9">
        <v>228</v>
      </c>
      <c r="E7" s="11">
        <v>0</v>
      </c>
      <c r="F7" s="14">
        <v>0</v>
      </c>
      <c r="G7" s="17">
        <v>0</v>
      </c>
      <c r="H7" s="6">
        <v>35</v>
      </c>
      <c r="I7" s="5">
        <v>881</v>
      </c>
      <c r="J7" s="9">
        <v>399</v>
      </c>
      <c r="K7" s="9">
        <v>482</v>
      </c>
      <c r="L7" s="11">
        <v>30835</v>
      </c>
      <c r="M7" s="14">
        <v>13965</v>
      </c>
      <c r="N7" s="17">
        <v>16870</v>
      </c>
      <c r="O7" s="6">
        <v>70</v>
      </c>
      <c r="P7" s="5">
        <v>745</v>
      </c>
      <c r="Q7" s="9">
        <v>375</v>
      </c>
      <c r="R7" s="9">
        <v>370</v>
      </c>
      <c r="S7" s="11">
        <f>SUM(T7:U7)</f>
        <v>52150</v>
      </c>
      <c r="T7" s="14">
        <f>SUMPRODUCT(O7*Q7)</f>
        <v>26250</v>
      </c>
      <c r="U7" s="17">
        <f>SUMPRODUCT(O7*R7)</f>
        <v>25900</v>
      </c>
      <c r="W7" s="19" t="s">
        <v>7</v>
      </c>
      <c r="X7" s="4">
        <f>SUM(B24+B30+B36+B42+I6+I12+I18+I24+I30+I36)</f>
        <v>52895</v>
      </c>
      <c r="Y7" s="21">
        <f>AVERAGE(X7/(B5-P47))</f>
        <v>0.64303775924530138</v>
      </c>
    </row>
    <row r="8" spans="1:25" ht="15" customHeight="1" x14ac:dyDescent="0.15">
      <c r="A8" s="6">
        <v>1</v>
      </c>
      <c r="B8" s="5">
        <v>499</v>
      </c>
      <c r="C8" s="9">
        <v>244</v>
      </c>
      <c r="D8" s="9">
        <v>255</v>
      </c>
      <c r="E8" s="11">
        <v>499</v>
      </c>
      <c r="F8" s="14">
        <v>244</v>
      </c>
      <c r="G8" s="17">
        <v>255</v>
      </c>
      <c r="H8" s="6">
        <v>36</v>
      </c>
      <c r="I8" s="5">
        <v>969</v>
      </c>
      <c r="J8" s="9">
        <v>489</v>
      </c>
      <c r="K8" s="9">
        <v>480</v>
      </c>
      <c r="L8" s="11">
        <v>34884</v>
      </c>
      <c r="M8" s="14">
        <v>17604</v>
      </c>
      <c r="N8" s="17">
        <v>17280</v>
      </c>
      <c r="O8" s="6">
        <v>71</v>
      </c>
      <c r="P8" s="5">
        <v>754</v>
      </c>
      <c r="Q8" s="9">
        <v>355</v>
      </c>
      <c r="R8" s="9">
        <v>399</v>
      </c>
      <c r="S8" s="11">
        <f>SUM(T8:U8)</f>
        <v>53534</v>
      </c>
      <c r="T8" s="14">
        <f>SUMPRODUCT(O8*Q8)</f>
        <v>25205</v>
      </c>
      <c r="U8" s="17">
        <f>SUMPRODUCT(O8*R8)</f>
        <v>28329</v>
      </c>
      <c r="W8" s="19" t="s">
        <v>4</v>
      </c>
      <c r="X8" s="4">
        <f>SUM(I42+P6+P12+P18+P24+P30+P36+P42)</f>
        <v>19947</v>
      </c>
      <c r="Y8" s="21">
        <f>AVERAGE(X8/(B5-P47))</f>
        <v>0.24249313136716186</v>
      </c>
    </row>
    <row r="9" spans="1:25" ht="15" customHeight="1" x14ac:dyDescent="0.15">
      <c r="A9" s="6">
        <v>2</v>
      </c>
      <c r="B9" s="5">
        <v>526</v>
      </c>
      <c r="C9" s="9">
        <v>269</v>
      </c>
      <c r="D9" s="9">
        <v>257</v>
      </c>
      <c r="E9" s="11">
        <v>1052</v>
      </c>
      <c r="F9" s="14">
        <v>538</v>
      </c>
      <c r="G9" s="17">
        <v>514</v>
      </c>
      <c r="H9" s="6">
        <v>37</v>
      </c>
      <c r="I9" s="5">
        <v>991</v>
      </c>
      <c r="J9" s="9">
        <v>487</v>
      </c>
      <c r="K9" s="9">
        <v>504</v>
      </c>
      <c r="L9" s="11">
        <v>36667</v>
      </c>
      <c r="M9" s="14">
        <v>18019</v>
      </c>
      <c r="N9" s="17">
        <v>18648</v>
      </c>
      <c r="O9" s="6">
        <v>72</v>
      </c>
      <c r="P9" s="5">
        <v>714</v>
      </c>
      <c r="Q9" s="9">
        <v>358</v>
      </c>
      <c r="R9" s="9">
        <v>356</v>
      </c>
      <c r="S9" s="11">
        <f>SUM(T9:U9)</f>
        <v>51408</v>
      </c>
      <c r="T9" s="14">
        <f>SUMPRODUCT(O9*Q9)</f>
        <v>25776</v>
      </c>
      <c r="U9" s="17">
        <f>SUMPRODUCT(O9*R9)</f>
        <v>25632</v>
      </c>
      <c r="W9" s="3"/>
      <c r="X9" s="3"/>
      <c r="Y9" s="21">
        <f>SUM(Y6:Y8)</f>
        <v>1</v>
      </c>
    </row>
    <row r="10" spans="1:25" ht="15" customHeight="1" x14ac:dyDescent="0.15">
      <c r="A10" s="6">
        <v>3</v>
      </c>
      <c r="B10" s="5">
        <v>558</v>
      </c>
      <c r="C10" s="9">
        <v>285</v>
      </c>
      <c r="D10" s="9">
        <v>273</v>
      </c>
      <c r="E10" s="11">
        <v>1674</v>
      </c>
      <c r="F10" s="14">
        <v>855</v>
      </c>
      <c r="G10" s="17">
        <v>819</v>
      </c>
      <c r="H10" s="6">
        <v>38</v>
      </c>
      <c r="I10" s="5">
        <v>1005</v>
      </c>
      <c r="J10" s="9">
        <v>477</v>
      </c>
      <c r="K10" s="9">
        <v>528</v>
      </c>
      <c r="L10" s="11">
        <v>38190</v>
      </c>
      <c r="M10" s="14">
        <v>18126</v>
      </c>
      <c r="N10" s="17">
        <v>20064</v>
      </c>
      <c r="O10" s="6">
        <v>73</v>
      </c>
      <c r="P10" s="5">
        <v>761</v>
      </c>
      <c r="Q10" s="9">
        <v>357</v>
      </c>
      <c r="R10" s="9">
        <v>404</v>
      </c>
      <c r="S10" s="11">
        <f>SUM(T10:U10)</f>
        <v>55553</v>
      </c>
      <c r="T10" s="14">
        <f>SUMPRODUCT(O10*Q10)</f>
        <v>26061</v>
      </c>
      <c r="U10" s="17">
        <f>SUMPRODUCT(O10*R10)</f>
        <v>29492</v>
      </c>
    </row>
    <row r="11" spans="1:25" ht="15" customHeight="1" x14ac:dyDescent="0.15">
      <c r="A11" s="6">
        <v>4</v>
      </c>
      <c r="B11" s="5">
        <v>575</v>
      </c>
      <c r="C11" s="9">
        <v>289</v>
      </c>
      <c r="D11" s="9">
        <v>286</v>
      </c>
      <c r="E11" s="11">
        <v>2300</v>
      </c>
      <c r="F11" s="14">
        <v>1156</v>
      </c>
      <c r="G11" s="17">
        <v>1144</v>
      </c>
      <c r="H11" s="6">
        <v>39</v>
      </c>
      <c r="I11" s="5">
        <v>1045</v>
      </c>
      <c r="J11" s="9">
        <v>503</v>
      </c>
      <c r="K11" s="9">
        <v>542</v>
      </c>
      <c r="L11" s="11">
        <v>40755</v>
      </c>
      <c r="M11" s="14">
        <v>19617</v>
      </c>
      <c r="N11" s="17">
        <v>21138</v>
      </c>
      <c r="O11" s="6">
        <v>74</v>
      </c>
      <c r="P11" s="5">
        <v>757</v>
      </c>
      <c r="Q11" s="9">
        <v>358</v>
      </c>
      <c r="R11" s="9">
        <v>399</v>
      </c>
      <c r="S11" s="11">
        <f>SUM(T11:U11)</f>
        <v>56018</v>
      </c>
      <c r="T11" s="14">
        <f>SUMPRODUCT(O11*Q11)</f>
        <v>26492</v>
      </c>
      <c r="U11" s="17">
        <f>SUMPRODUCT(O11*R11)</f>
        <v>29526</v>
      </c>
    </row>
    <row r="12" spans="1:25" ht="15" customHeight="1" x14ac:dyDescent="0.15">
      <c r="A12" s="5" t="s">
        <v>6</v>
      </c>
      <c r="B12" s="5">
        <v>3344</v>
      </c>
      <c r="C12" s="5">
        <v>1759</v>
      </c>
      <c r="D12" s="5">
        <v>1585</v>
      </c>
      <c r="E12" s="11">
        <v>23684</v>
      </c>
      <c r="F12" s="13">
        <v>12497</v>
      </c>
      <c r="G12" s="16">
        <v>11187</v>
      </c>
      <c r="H12" s="5" t="s">
        <v>5</v>
      </c>
      <c r="I12" s="5">
        <v>5663</v>
      </c>
      <c r="J12" s="5">
        <v>2767</v>
      </c>
      <c r="K12" s="5">
        <v>2896</v>
      </c>
      <c r="L12" s="11">
        <v>238159</v>
      </c>
      <c r="M12" s="13">
        <v>116387</v>
      </c>
      <c r="N12" s="16">
        <v>121772</v>
      </c>
      <c r="O12" s="5" t="s">
        <v>39</v>
      </c>
      <c r="P12" s="5">
        <v>4452</v>
      </c>
      <c r="Q12" s="5">
        <v>2007</v>
      </c>
      <c r="R12" s="5">
        <v>2445</v>
      </c>
      <c r="S12" s="11">
        <f>SUM(S13:S17)</f>
        <v>342416</v>
      </c>
      <c r="T12" s="13">
        <f>SUM(T13:T17)</f>
        <v>154280</v>
      </c>
      <c r="U12" s="16">
        <f>SUM(U13:U17)</f>
        <v>188136</v>
      </c>
    </row>
    <row r="13" spans="1:25" ht="15" customHeight="1" x14ac:dyDescent="0.15">
      <c r="A13" s="6">
        <v>5</v>
      </c>
      <c r="B13" s="5">
        <v>593</v>
      </c>
      <c r="C13" s="9">
        <v>312</v>
      </c>
      <c r="D13" s="9">
        <v>281</v>
      </c>
      <c r="E13" s="11">
        <v>2965</v>
      </c>
      <c r="F13" s="14">
        <v>1560</v>
      </c>
      <c r="G13" s="17">
        <v>1405</v>
      </c>
      <c r="H13" s="6">
        <v>40</v>
      </c>
      <c r="I13" s="5">
        <v>1043</v>
      </c>
      <c r="J13" s="9">
        <v>498</v>
      </c>
      <c r="K13" s="9">
        <v>545</v>
      </c>
      <c r="L13" s="11">
        <v>41720</v>
      </c>
      <c r="M13" s="14">
        <v>19920</v>
      </c>
      <c r="N13" s="17">
        <v>21800</v>
      </c>
      <c r="O13" s="6">
        <v>75</v>
      </c>
      <c r="P13" s="5">
        <v>852</v>
      </c>
      <c r="Q13" s="9">
        <v>401</v>
      </c>
      <c r="R13" s="9">
        <v>451</v>
      </c>
      <c r="S13" s="11">
        <f>SUM(T13:U13)</f>
        <v>63900</v>
      </c>
      <c r="T13" s="14">
        <f>SUMPRODUCT(O13*Q13)</f>
        <v>30075</v>
      </c>
      <c r="U13" s="17">
        <f>SUMPRODUCT(O13*R13)</f>
        <v>33825</v>
      </c>
    </row>
    <row r="14" spans="1:25" ht="15" customHeight="1" x14ac:dyDescent="0.15">
      <c r="A14" s="6">
        <v>6</v>
      </c>
      <c r="B14" s="5">
        <v>673</v>
      </c>
      <c r="C14" s="9">
        <v>340</v>
      </c>
      <c r="D14" s="9">
        <v>333</v>
      </c>
      <c r="E14" s="11">
        <v>4038</v>
      </c>
      <c r="F14" s="14">
        <v>2040</v>
      </c>
      <c r="G14" s="17">
        <v>1998</v>
      </c>
      <c r="H14" s="6">
        <v>41</v>
      </c>
      <c r="I14" s="5">
        <v>1157</v>
      </c>
      <c r="J14" s="9">
        <v>581</v>
      </c>
      <c r="K14" s="9">
        <v>576</v>
      </c>
      <c r="L14" s="11">
        <v>47437</v>
      </c>
      <c r="M14" s="14">
        <v>23821</v>
      </c>
      <c r="N14" s="17">
        <v>23616</v>
      </c>
      <c r="O14" s="6">
        <v>76</v>
      </c>
      <c r="P14" s="5">
        <v>1023</v>
      </c>
      <c r="Q14" s="9">
        <v>463</v>
      </c>
      <c r="R14" s="9">
        <v>560</v>
      </c>
      <c r="S14" s="11">
        <f>SUM(T14:U14)</f>
        <v>77748</v>
      </c>
      <c r="T14" s="14">
        <f>SUMPRODUCT(O14*Q14)</f>
        <v>35188</v>
      </c>
      <c r="U14" s="17">
        <f>SUMPRODUCT(O14*R14)</f>
        <v>42560</v>
      </c>
    </row>
    <row r="15" spans="1:25" ht="15" customHeight="1" x14ac:dyDescent="0.15">
      <c r="A15" s="6">
        <v>7</v>
      </c>
      <c r="B15" s="5">
        <v>652</v>
      </c>
      <c r="C15" s="9">
        <v>339</v>
      </c>
      <c r="D15" s="9">
        <v>313</v>
      </c>
      <c r="E15" s="11">
        <v>4564</v>
      </c>
      <c r="F15" s="14">
        <v>2373</v>
      </c>
      <c r="G15" s="17">
        <v>2191</v>
      </c>
      <c r="H15" s="6">
        <v>42</v>
      </c>
      <c r="I15" s="5">
        <v>1095</v>
      </c>
      <c r="J15" s="9">
        <v>533</v>
      </c>
      <c r="K15" s="9">
        <v>562</v>
      </c>
      <c r="L15" s="11">
        <v>45990</v>
      </c>
      <c r="M15" s="14">
        <v>22386</v>
      </c>
      <c r="N15" s="17">
        <v>23604</v>
      </c>
      <c r="O15" s="6">
        <v>77</v>
      </c>
      <c r="P15" s="5">
        <v>934</v>
      </c>
      <c r="Q15" s="9">
        <v>426</v>
      </c>
      <c r="R15" s="9">
        <v>508</v>
      </c>
      <c r="S15" s="11">
        <f>SUM(T15:U15)</f>
        <v>71918</v>
      </c>
      <c r="T15" s="14">
        <f>SUMPRODUCT(O15*Q15)</f>
        <v>32802</v>
      </c>
      <c r="U15" s="17">
        <f>SUMPRODUCT(O15*R15)</f>
        <v>39116</v>
      </c>
    </row>
    <row r="16" spans="1:25" ht="15" customHeight="1" x14ac:dyDescent="0.15">
      <c r="A16" s="6">
        <v>8</v>
      </c>
      <c r="B16" s="5">
        <v>717</v>
      </c>
      <c r="C16" s="9">
        <v>388</v>
      </c>
      <c r="D16" s="9">
        <v>329</v>
      </c>
      <c r="E16" s="11">
        <v>5736</v>
      </c>
      <c r="F16" s="14">
        <v>3104</v>
      </c>
      <c r="G16" s="17">
        <v>2632</v>
      </c>
      <c r="H16" s="6">
        <v>43</v>
      </c>
      <c r="I16" s="5">
        <v>1180</v>
      </c>
      <c r="J16" s="9">
        <v>560</v>
      </c>
      <c r="K16" s="9">
        <v>620</v>
      </c>
      <c r="L16" s="11">
        <v>50740</v>
      </c>
      <c r="M16" s="14">
        <v>24080</v>
      </c>
      <c r="N16" s="17">
        <v>26660</v>
      </c>
      <c r="O16" s="6">
        <v>78</v>
      </c>
      <c r="P16" s="5">
        <v>947</v>
      </c>
      <c r="Q16" s="9">
        <v>428</v>
      </c>
      <c r="R16" s="9">
        <v>519</v>
      </c>
      <c r="S16" s="11">
        <f>SUM(T16:U16)</f>
        <v>73866</v>
      </c>
      <c r="T16" s="14">
        <f>SUMPRODUCT(O16*Q16)</f>
        <v>33384</v>
      </c>
      <c r="U16" s="17">
        <f>SUMPRODUCT(O16*R16)</f>
        <v>40482</v>
      </c>
    </row>
    <row r="17" spans="1:21" ht="15" customHeight="1" x14ac:dyDescent="0.15">
      <c r="A17" s="6">
        <v>9</v>
      </c>
      <c r="B17" s="5">
        <v>709</v>
      </c>
      <c r="C17" s="9">
        <v>380</v>
      </c>
      <c r="D17" s="9">
        <v>329</v>
      </c>
      <c r="E17" s="11">
        <v>6381</v>
      </c>
      <c r="F17" s="14">
        <v>3420</v>
      </c>
      <c r="G17" s="17">
        <v>2961</v>
      </c>
      <c r="H17" s="6">
        <v>44</v>
      </c>
      <c r="I17" s="5">
        <v>1188</v>
      </c>
      <c r="J17" s="9">
        <v>595</v>
      </c>
      <c r="K17" s="9">
        <v>593</v>
      </c>
      <c r="L17" s="11">
        <v>52272</v>
      </c>
      <c r="M17" s="14">
        <v>26180</v>
      </c>
      <c r="N17" s="17">
        <v>26092</v>
      </c>
      <c r="O17" s="6">
        <v>79</v>
      </c>
      <c r="P17" s="5">
        <v>696</v>
      </c>
      <c r="Q17" s="9">
        <v>289</v>
      </c>
      <c r="R17" s="9">
        <v>407</v>
      </c>
      <c r="S17" s="11">
        <f>SUM(T17:U17)</f>
        <v>54984</v>
      </c>
      <c r="T17" s="14">
        <f>SUMPRODUCT(O17*Q17)</f>
        <v>22831</v>
      </c>
      <c r="U17" s="17">
        <f>SUMPRODUCT(O17*R17)</f>
        <v>32153</v>
      </c>
    </row>
    <row r="18" spans="1:21" ht="15" customHeight="1" x14ac:dyDescent="0.15">
      <c r="A18" s="5" t="s">
        <v>3</v>
      </c>
      <c r="B18" s="5">
        <v>3429</v>
      </c>
      <c r="C18" s="5">
        <v>1722</v>
      </c>
      <c r="D18" s="5">
        <v>1707</v>
      </c>
      <c r="E18" s="11">
        <v>41063</v>
      </c>
      <c r="F18" s="13">
        <v>20591</v>
      </c>
      <c r="G18" s="16">
        <v>20472</v>
      </c>
      <c r="H18" s="5" t="s">
        <v>42</v>
      </c>
      <c r="I18" s="5">
        <v>6241</v>
      </c>
      <c r="J18" s="5">
        <v>3215</v>
      </c>
      <c r="K18" s="5">
        <v>3026</v>
      </c>
      <c r="L18" s="11">
        <v>293658</v>
      </c>
      <c r="M18" s="13">
        <v>151298</v>
      </c>
      <c r="N18" s="16">
        <v>142360</v>
      </c>
      <c r="O18" s="5" t="s">
        <v>22</v>
      </c>
      <c r="P18" s="5">
        <v>3386</v>
      </c>
      <c r="Q18" s="5">
        <v>1337</v>
      </c>
      <c r="R18" s="5">
        <v>2049</v>
      </c>
      <c r="S18" s="11">
        <f>SUM(S19:S23)</f>
        <v>277727</v>
      </c>
      <c r="T18" s="13">
        <f>SUM(T19:T23)</f>
        <v>109576</v>
      </c>
      <c r="U18" s="16">
        <f>SUM(U19:U23)</f>
        <v>168151</v>
      </c>
    </row>
    <row r="19" spans="1:21" ht="15" customHeight="1" x14ac:dyDescent="0.15">
      <c r="A19" s="6">
        <v>10</v>
      </c>
      <c r="B19" s="5">
        <v>694</v>
      </c>
      <c r="C19" s="9">
        <v>355</v>
      </c>
      <c r="D19" s="9">
        <v>339</v>
      </c>
      <c r="E19" s="11">
        <v>6940</v>
      </c>
      <c r="F19" s="14">
        <v>3550</v>
      </c>
      <c r="G19" s="17">
        <v>3390</v>
      </c>
      <c r="H19" s="6">
        <v>45</v>
      </c>
      <c r="I19" s="5">
        <v>1148</v>
      </c>
      <c r="J19" s="9">
        <v>586</v>
      </c>
      <c r="K19" s="9">
        <v>562</v>
      </c>
      <c r="L19" s="11">
        <v>51660</v>
      </c>
      <c r="M19" s="14">
        <v>26370</v>
      </c>
      <c r="N19" s="17">
        <v>25290</v>
      </c>
      <c r="O19" s="6">
        <v>80</v>
      </c>
      <c r="P19" s="5">
        <v>637</v>
      </c>
      <c r="Q19" s="9">
        <v>272</v>
      </c>
      <c r="R19" s="9">
        <v>365</v>
      </c>
      <c r="S19" s="11">
        <f>SUM(T19:U19)</f>
        <v>50960</v>
      </c>
      <c r="T19" s="14">
        <f>SUMPRODUCT(O19*Q19)</f>
        <v>21760</v>
      </c>
      <c r="U19" s="17">
        <f>SUMPRODUCT(O19*R19)</f>
        <v>29200</v>
      </c>
    </row>
    <row r="20" spans="1:21" ht="15" customHeight="1" x14ac:dyDescent="0.15">
      <c r="A20" s="6">
        <v>11</v>
      </c>
      <c r="B20" s="5">
        <v>689</v>
      </c>
      <c r="C20" s="9">
        <v>337</v>
      </c>
      <c r="D20" s="9">
        <v>352</v>
      </c>
      <c r="E20" s="11">
        <v>7579</v>
      </c>
      <c r="F20" s="14">
        <v>3707</v>
      </c>
      <c r="G20" s="17">
        <v>3872</v>
      </c>
      <c r="H20" s="6">
        <v>46</v>
      </c>
      <c r="I20" s="5">
        <v>1258</v>
      </c>
      <c r="J20" s="9">
        <v>642</v>
      </c>
      <c r="K20" s="9">
        <v>616</v>
      </c>
      <c r="L20" s="11">
        <v>57868</v>
      </c>
      <c r="M20" s="14">
        <v>29532</v>
      </c>
      <c r="N20" s="17">
        <v>28336</v>
      </c>
      <c r="O20" s="6">
        <v>81</v>
      </c>
      <c r="P20" s="5">
        <v>674</v>
      </c>
      <c r="Q20" s="9">
        <v>279</v>
      </c>
      <c r="R20" s="9">
        <v>395</v>
      </c>
      <c r="S20" s="11">
        <f>SUM(T20:U20)</f>
        <v>54594</v>
      </c>
      <c r="T20" s="14">
        <f>SUMPRODUCT(O20*Q20)</f>
        <v>22599</v>
      </c>
      <c r="U20" s="17">
        <f>SUMPRODUCT(O20*R20)</f>
        <v>31995</v>
      </c>
    </row>
    <row r="21" spans="1:21" ht="15" customHeight="1" x14ac:dyDescent="0.15">
      <c r="A21" s="6">
        <v>12</v>
      </c>
      <c r="B21" s="5">
        <v>711</v>
      </c>
      <c r="C21" s="9">
        <v>368</v>
      </c>
      <c r="D21" s="9">
        <v>343</v>
      </c>
      <c r="E21" s="11">
        <v>8532</v>
      </c>
      <c r="F21" s="14">
        <v>4416</v>
      </c>
      <c r="G21" s="17">
        <v>4116</v>
      </c>
      <c r="H21" s="6">
        <v>47</v>
      </c>
      <c r="I21" s="5">
        <v>1241</v>
      </c>
      <c r="J21" s="9">
        <v>632</v>
      </c>
      <c r="K21" s="9">
        <v>609</v>
      </c>
      <c r="L21" s="11">
        <v>58327</v>
      </c>
      <c r="M21" s="14">
        <v>29704</v>
      </c>
      <c r="N21" s="17">
        <v>28623</v>
      </c>
      <c r="O21" s="6">
        <v>82</v>
      </c>
      <c r="P21" s="5">
        <v>725</v>
      </c>
      <c r="Q21" s="9">
        <v>278</v>
      </c>
      <c r="R21" s="9">
        <v>447</v>
      </c>
      <c r="S21" s="11">
        <f>SUM(T21:U21)</f>
        <v>59450</v>
      </c>
      <c r="T21" s="14">
        <f>SUMPRODUCT(O21*Q21)</f>
        <v>22796</v>
      </c>
      <c r="U21" s="17">
        <f>SUMPRODUCT(O21*R21)</f>
        <v>36654</v>
      </c>
    </row>
    <row r="22" spans="1:21" ht="15" customHeight="1" x14ac:dyDescent="0.15">
      <c r="A22" s="6">
        <v>13</v>
      </c>
      <c r="B22" s="5">
        <v>678</v>
      </c>
      <c r="C22" s="9">
        <v>350</v>
      </c>
      <c r="D22" s="9">
        <v>328</v>
      </c>
      <c r="E22" s="11">
        <v>8814</v>
      </c>
      <c r="F22" s="14">
        <v>4550</v>
      </c>
      <c r="G22" s="17">
        <v>4264</v>
      </c>
      <c r="H22" s="6">
        <v>48</v>
      </c>
      <c r="I22" s="5">
        <v>1303</v>
      </c>
      <c r="J22" s="9">
        <v>703</v>
      </c>
      <c r="K22" s="9">
        <v>600</v>
      </c>
      <c r="L22" s="11">
        <v>62544</v>
      </c>
      <c r="M22" s="14">
        <v>33744</v>
      </c>
      <c r="N22" s="17">
        <v>28800</v>
      </c>
      <c r="O22" s="6">
        <v>83</v>
      </c>
      <c r="P22" s="5">
        <v>677</v>
      </c>
      <c r="Q22" s="9">
        <v>251</v>
      </c>
      <c r="R22" s="9">
        <v>426</v>
      </c>
      <c r="S22" s="11">
        <f>SUM(T22:U22)</f>
        <v>56191</v>
      </c>
      <c r="T22" s="14">
        <f>SUMPRODUCT(O22*Q22)</f>
        <v>20833</v>
      </c>
      <c r="U22" s="17">
        <f>SUMPRODUCT(O22*R22)</f>
        <v>35358</v>
      </c>
    </row>
    <row r="23" spans="1:21" ht="15" customHeight="1" x14ac:dyDescent="0.15">
      <c r="A23" s="6">
        <v>14</v>
      </c>
      <c r="B23" s="5">
        <v>657</v>
      </c>
      <c r="C23" s="9">
        <v>312</v>
      </c>
      <c r="D23" s="9">
        <v>345</v>
      </c>
      <c r="E23" s="11">
        <v>9198</v>
      </c>
      <c r="F23" s="14">
        <v>4368</v>
      </c>
      <c r="G23" s="17">
        <v>4830</v>
      </c>
      <c r="H23" s="6">
        <v>49</v>
      </c>
      <c r="I23" s="5">
        <v>1291</v>
      </c>
      <c r="J23" s="9">
        <v>652</v>
      </c>
      <c r="K23" s="9">
        <v>639</v>
      </c>
      <c r="L23" s="11">
        <v>63259</v>
      </c>
      <c r="M23" s="14">
        <v>31948</v>
      </c>
      <c r="N23" s="17">
        <v>31311</v>
      </c>
      <c r="O23" s="6">
        <v>84</v>
      </c>
      <c r="P23" s="5">
        <v>673</v>
      </c>
      <c r="Q23" s="9">
        <v>257</v>
      </c>
      <c r="R23" s="9">
        <v>416</v>
      </c>
      <c r="S23" s="11">
        <f>SUM(T23:U23)</f>
        <v>56532</v>
      </c>
      <c r="T23" s="14">
        <f>SUMPRODUCT(O23*Q23)</f>
        <v>21588</v>
      </c>
      <c r="U23" s="17">
        <f>SUMPRODUCT(O23*R23)</f>
        <v>34944</v>
      </c>
    </row>
    <row r="24" spans="1:21" ht="15" customHeight="1" x14ac:dyDescent="0.15">
      <c r="A24" s="5" t="s">
        <v>27</v>
      </c>
      <c r="B24" s="5">
        <v>3190</v>
      </c>
      <c r="C24" s="5">
        <v>1657</v>
      </c>
      <c r="D24" s="5">
        <v>1533</v>
      </c>
      <c r="E24" s="11">
        <v>54399</v>
      </c>
      <c r="F24" s="13">
        <v>28249</v>
      </c>
      <c r="G24" s="16">
        <v>26150</v>
      </c>
      <c r="H24" s="5" t="s">
        <v>0</v>
      </c>
      <c r="I24" s="5">
        <v>6631</v>
      </c>
      <c r="J24" s="5">
        <v>3302</v>
      </c>
      <c r="K24" s="5">
        <v>3329</v>
      </c>
      <c r="L24" s="11">
        <v>345024</v>
      </c>
      <c r="M24" s="13">
        <v>171815</v>
      </c>
      <c r="N24" s="16">
        <v>173209</v>
      </c>
      <c r="O24" s="5" t="s">
        <v>46</v>
      </c>
      <c r="P24" s="5">
        <v>2423</v>
      </c>
      <c r="Q24" s="5">
        <v>883</v>
      </c>
      <c r="R24" s="5">
        <v>1540</v>
      </c>
      <c r="S24" s="11">
        <f>SUM(S25:S29)</f>
        <v>210331</v>
      </c>
      <c r="T24" s="13">
        <f>SUM(T25:T29)</f>
        <v>76578</v>
      </c>
      <c r="U24" s="16">
        <f>SUM(U25:U29)</f>
        <v>133753</v>
      </c>
    </row>
    <row r="25" spans="1:21" ht="15" customHeight="1" x14ac:dyDescent="0.15">
      <c r="A25" s="6">
        <v>15</v>
      </c>
      <c r="B25" s="5">
        <v>599</v>
      </c>
      <c r="C25" s="9">
        <v>314</v>
      </c>
      <c r="D25" s="9">
        <v>285</v>
      </c>
      <c r="E25" s="11">
        <v>8985</v>
      </c>
      <c r="F25" s="14">
        <v>4710</v>
      </c>
      <c r="G25" s="17">
        <v>4275</v>
      </c>
      <c r="H25" s="6">
        <v>50</v>
      </c>
      <c r="I25" s="5">
        <v>1244</v>
      </c>
      <c r="J25" s="9">
        <v>627</v>
      </c>
      <c r="K25" s="9">
        <v>617</v>
      </c>
      <c r="L25" s="11">
        <v>62200</v>
      </c>
      <c r="M25" s="14">
        <v>31350</v>
      </c>
      <c r="N25" s="17">
        <v>30850</v>
      </c>
      <c r="O25" s="6">
        <v>85</v>
      </c>
      <c r="P25" s="5">
        <v>598</v>
      </c>
      <c r="Q25" s="9">
        <v>236</v>
      </c>
      <c r="R25" s="9">
        <v>362</v>
      </c>
      <c r="S25" s="11">
        <f>SUM(T25:U25)</f>
        <v>50830</v>
      </c>
      <c r="T25" s="14">
        <f>SUMPRODUCT(O25*Q25)</f>
        <v>20060</v>
      </c>
      <c r="U25" s="17">
        <f>SUMPRODUCT(O25*R25)</f>
        <v>30770</v>
      </c>
    </row>
    <row r="26" spans="1:21" ht="15" customHeight="1" x14ac:dyDescent="0.15">
      <c r="A26" s="6">
        <v>16</v>
      </c>
      <c r="B26" s="5">
        <v>620</v>
      </c>
      <c r="C26" s="9">
        <v>319</v>
      </c>
      <c r="D26" s="9">
        <v>301</v>
      </c>
      <c r="E26" s="11">
        <v>9920</v>
      </c>
      <c r="F26" s="14">
        <v>5104</v>
      </c>
      <c r="G26" s="17">
        <v>4816</v>
      </c>
      <c r="H26" s="6">
        <v>51</v>
      </c>
      <c r="I26" s="5">
        <v>1345</v>
      </c>
      <c r="J26" s="9">
        <v>654</v>
      </c>
      <c r="K26" s="9">
        <v>691</v>
      </c>
      <c r="L26" s="11">
        <v>68595</v>
      </c>
      <c r="M26" s="14">
        <v>33354</v>
      </c>
      <c r="N26" s="17">
        <v>35241</v>
      </c>
      <c r="O26" s="6">
        <v>86</v>
      </c>
      <c r="P26" s="5">
        <v>501</v>
      </c>
      <c r="Q26" s="9">
        <v>191</v>
      </c>
      <c r="R26" s="9">
        <v>310</v>
      </c>
      <c r="S26" s="11">
        <f>SUM(T26:U26)</f>
        <v>43086</v>
      </c>
      <c r="T26" s="14">
        <f>SUMPRODUCT(O26*Q26)</f>
        <v>16426</v>
      </c>
      <c r="U26" s="17">
        <f>SUMPRODUCT(O26*R26)</f>
        <v>26660</v>
      </c>
    </row>
    <row r="27" spans="1:21" ht="15" customHeight="1" x14ac:dyDescent="0.15">
      <c r="A27" s="6">
        <v>17</v>
      </c>
      <c r="B27" s="5">
        <v>651</v>
      </c>
      <c r="C27" s="9">
        <v>343</v>
      </c>
      <c r="D27" s="9">
        <v>308</v>
      </c>
      <c r="E27" s="11">
        <v>11067</v>
      </c>
      <c r="F27" s="14">
        <v>5831</v>
      </c>
      <c r="G27" s="17">
        <v>5236</v>
      </c>
      <c r="H27" s="6">
        <v>52</v>
      </c>
      <c r="I27" s="5">
        <v>1301</v>
      </c>
      <c r="J27" s="9">
        <v>645</v>
      </c>
      <c r="K27" s="9">
        <v>656</v>
      </c>
      <c r="L27" s="11">
        <v>67652</v>
      </c>
      <c r="M27" s="14">
        <v>33540</v>
      </c>
      <c r="N27" s="17">
        <v>34112</v>
      </c>
      <c r="O27" s="6">
        <v>87</v>
      </c>
      <c r="P27" s="5">
        <v>482</v>
      </c>
      <c r="Q27" s="9">
        <v>163</v>
      </c>
      <c r="R27" s="9">
        <v>319</v>
      </c>
      <c r="S27" s="11">
        <f>SUM(T27:U27)</f>
        <v>41934</v>
      </c>
      <c r="T27" s="14">
        <f>SUMPRODUCT(O27*Q27)</f>
        <v>14181</v>
      </c>
      <c r="U27" s="17">
        <f>SUMPRODUCT(O27*R27)</f>
        <v>27753</v>
      </c>
    </row>
    <row r="28" spans="1:21" ht="15" customHeight="1" x14ac:dyDescent="0.15">
      <c r="A28" s="6">
        <v>18</v>
      </c>
      <c r="B28" s="5">
        <v>653</v>
      </c>
      <c r="C28" s="9">
        <v>335</v>
      </c>
      <c r="D28" s="9">
        <v>318</v>
      </c>
      <c r="E28" s="11">
        <v>11754</v>
      </c>
      <c r="F28" s="14">
        <v>6030</v>
      </c>
      <c r="G28" s="17">
        <v>5724</v>
      </c>
      <c r="H28" s="6">
        <v>53</v>
      </c>
      <c r="I28" s="5">
        <v>1437</v>
      </c>
      <c r="J28" s="9">
        <v>733</v>
      </c>
      <c r="K28" s="9">
        <v>704</v>
      </c>
      <c r="L28" s="11">
        <v>76161</v>
      </c>
      <c r="M28" s="14">
        <v>38849</v>
      </c>
      <c r="N28" s="17">
        <v>37312</v>
      </c>
      <c r="O28" s="6">
        <v>88</v>
      </c>
      <c r="P28" s="5">
        <v>457</v>
      </c>
      <c r="Q28" s="9">
        <v>166</v>
      </c>
      <c r="R28" s="9">
        <v>291</v>
      </c>
      <c r="S28" s="11">
        <f>SUM(T28:U28)</f>
        <v>40216</v>
      </c>
      <c r="T28" s="14">
        <f>SUMPRODUCT(O28*Q28)</f>
        <v>14608</v>
      </c>
      <c r="U28" s="17">
        <f>SUMPRODUCT(O28*R28)</f>
        <v>25608</v>
      </c>
    </row>
    <row r="29" spans="1:21" ht="15" customHeight="1" x14ac:dyDescent="0.15">
      <c r="A29" s="6">
        <v>19</v>
      </c>
      <c r="B29" s="5">
        <v>667</v>
      </c>
      <c r="C29" s="9">
        <v>346</v>
      </c>
      <c r="D29" s="9">
        <v>321</v>
      </c>
      <c r="E29" s="11">
        <v>12673</v>
      </c>
      <c r="F29" s="14">
        <v>6574</v>
      </c>
      <c r="G29" s="17">
        <v>6099</v>
      </c>
      <c r="H29" s="6">
        <v>54</v>
      </c>
      <c r="I29" s="5">
        <v>1304</v>
      </c>
      <c r="J29" s="9">
        <v>643</v>
      </c>
      <c r="K29" s="9">
        <v>661</v>
      </c>
      <c r="L29" s="11">
        <v>70416</v>
      </c>
      <c r="M29" s="14">
        <v>34722</v>
      </c>
      <c r="N29" s="17">
        <v>35694</v>
      </c>
      <c r="O29" s="6">
        <v>89</v>
      </c>
      <c r="P29" s="5">
        <v>385</v>
      </c>
      <c r="Q29" s="9">
        <v>127</v>
      </c>
      <c r="R29" s="9">
        <v>258</v>
      </c>
      <c r="S29" s="11">
        <f>SUM(T29:U29)</f>
        <v>34265</v>
      </c>
      <c r="T29" s="14">
        <f>SUMPRODUCT(O29*Q29)</f>
        <v>11303</v>
      </c>
      <c r="U29" s="17">
        <f>SUMPRODUCT(O29*R29)</f>
        <v>22962</v>
      </c>
    </row>
    <row r="30" spans="1:21" ht="15" customHeight="1" x14ac:dyDescent="0.15">
      <c r="A30" s="5" t="s">
        <v>29</v>
      </c>
      <c r="B30" s="5">
        <v>4401</v>
      </c>
      <c r="C30" s="5">
        <v>2201</v>
      </c>
      <c r="D30" s="5">
        <v>2200</v>
      </c>
      <c r="E30" s="11">
        <v>97544</v>
      </c>
      <c r="F30" s="13">
        <v>48722</v>
      </c>
      <c r="G30" s="16">
        <v>48822</v>
      </c>
      <c r="H30" s="5" t="s">
        <v>12</v>
      </c>
      <c r="I30" s="5">
        <v>6326</v>
      </c>
      <c r="J30" s="5">
        <v>3168</v>
      </c>
      <c r="K30" s="5">
        <v>3158</v>
      </c>
      <c r="L30" s="11">
        <v>359925</v>
      </c>
      <c r="M30" s="13">
        <v>180362</v>
      </c>
      <c r="N30" s="16">
        <v>179563</v>
      </c>
      <c r="O30" s="5" t="s">
        <v>48</v>
      </c>
      <c r="P30" s="5">
        <v>1365</v>
      </c>
      <c r="Q30" s="5">
        <v>414</v>
      </c>
      <c r="R30" s="5">
        <v>951</v>
      </c>
      <c r="S30" s="11">
        <f>SUM(S31:S35)</f>
        <v>125047</v>
      </c>
      <c r="T30" s="13">
        <f>SUM(T31:T35)</f>
        <v>37899</v>
      </c>
      <c r="U30" s="16">
        <f>SUM(U31:U35)</f>
        <v>87148</v>
      </c>
    </row>
    <row r="31" spans="1:21" ht="15" customHeight="1" x14ac:dyDescent="0.15">
      <c r="A31" s="6">
        <v>20</v>
      </c>
      <c r="B31" s="5">
        <v>735</v>
      </c>
      <c r="C31" s="9">
        <v>392</v>
      </c>
      <c r="D31" s="9">
        <v>343</v>
      </c>
      <c r="E31" s="11">
        <v>14700</v>
      </c>
      <c r="F31" s="14">
        <v>7840</v>
      </c>
      <c r="G31" s="17">
        <v>6860</v>
      </c>
      <c r="H31" s="6">
        <v>55</v>
      </c>
      <c r="I31" s="5">
        <v>1334</v>
      </c>
      <c r="J31" s="9">
        <v>623</v>
      </c>
      <c r="K31" s="9">
        <v>711</v>
      </c>
      <c r="L31" s="11">
        <v>73370</v>
      </c>
      <c r="M31" s="14">
        <v>34265</v>
      </c>
      <c r="N31" s="17">
        <v>39105</v>
      </c>
      <c r="O31" s="6">
        <v>90</v>
      </c>
      <c r="P31" s="5">
        <v>403</v>
      </c>
      <c r="Q31" s="9">
        <v>126</v>
      </c>
      <c r="R31" s="9">
        <v>277</v>
      </c>
      <c r="S31" s="11">
        <f>SUM(T31:U31)</f>
        <v>36270</v>
      </c>
      <c r="T31" s="14">
        <f>SUMPRODUCT(O31*Q31)</f>
        <v>11340</v>
      </c>
      <c r="U31" s="17">
        <f>SUMPRODUCT(O31*R31)</f>
        <v>24930</v>
      </c>
    </row>
    <row r="32" spans="1:21" ht="15" customHeight="1" x14ac:dyDescent="0.15">
      <c r="A32" s="6">
        <v>21</v>
      </c>
      <c r="B32" s="5">
        <v>808</v>
      </c>
      <c r="C32" s="9">
        <v>404</v>
      </c>
      <c r="D32" s="9">
        <v>404</v>
      </c>
      <c r="E32" s="11">
        <v>16968</v>
      </c>
      <c r="F32" s="14">
        <v>8484</v>
      </c>
      <c r="G32" s="17">
        <v>8484</v>
      </c>
      <c r="H32" s="6">
        <v>56</v>
      </c>
      <c r="I32" s="5">
        <v>1346</v>
      </c>
      <c r="J32" s="9">
        <v>677</v>
      </c>
      <c r="K32" s="9">
        <v>669</v>
      </c>
      <c r="L32" s="11">
        <v>75376</v>
      </c>
      <c r="M32" s="14">
        <v>37912</v>
      </c>
      <c r="N32" s="17">
        <v>37464</v>
      </c>
      <c r="O32" s="6">
        <v>91</v>
      </c>
      <c r="P32" s="5">
        <v>281</v>
      </c>
      <c r="Q32" s="9">
        <v>85</v>
      </c>
      <c r="R32" s="9">
        <v>196</v>
      </c>
      <c r="S32" s="11">
        <f>SUM(T32:U32)</f>
        <v>25571</v>
      </c>
      <c r="T32" s="14">
        <f>SUMPRODUCT(O32*Q32)</f>
        <v>7735</v>
      </c>
      <c r="U32" s="17">
        <f>SUMPRODUCT(O32*R32)</f>
        <v>17836</v>
      </c>
    </row>
    <row r="33" spans="1:21" ht="15" customHeight="1" x14ac:dyDescent="0.15">
      <c r="A33" s="6">
        <v>22</v>
      </c>
      <c r="B33" s="5">
        <v>873</v>
      </c>
      <c r="C33" s="9">
        <v>421</v>
      </c>
      <c r="D33" s="9">
        <v>452</v>
      </c>
      <c r="E33" s="11">
        <v>19206</v>
      </c>
      <c r="F33" s="14">
        <v>9262</v>
      </c>
      <c r="G33" s="17">
        <v>9944</v>
      </c>
      <c r="H33" s="6">
        <v>57</v>
      </c>
      <c r="I33" s="5">
        <v>1294</v>
      </c>
      <c r="J33" s="9">
        <v>667</v>
      </c>
      <c r="K33" s="9">
        <v>627</v>
      </c>
      <c r="L33" s="11">
        <v>73758</v>
      </c>
      <c r="M33" s="14">
        <v>38019</v>
      </c>
      <c r="N33" s="17">
        <v>35739</v>
      </c>
      <c r="O33" s="6">
        <v>92</v>
      </c>
      <c r="P33" s="5">
        <v>293</v>
      </c>
      <c r="Q33" s="9">
        <v>96</v>
      </c>
      <c r="R33" s="9">
        <v>197</v>
      </c>
      <c r="S33" s="11">
        <f>SUM(T33:U33)</f>
        <v>26956</v>
      </c>
      <c r="T33" s="14">
        <f>SUMPRODUCT(O33*Q33)</f>
        <v>8832</v>
      </c>
      <c r="U33" s="17">
        <f>SUMPRODUCT(O33*R33)</f>
        <v>18124</v>
      </c>
    </row>
    <row r="34" spans="1:21" ht="15" customHeight="1" x14ac:dyDescent="0.15">
      <c r="A34" s="6">
        <v>23</v>
      </c>
      <c r="B34" s="5">
        <v>970</v>
      </c>
      <c r="C34" s="9">
        <v>480</v>
      </c>
      <c r="D34" s="9">
        <v>490</v>
      </c>
      <c r="E34" s="11">
        <v>22310</v>
      </c>
      <c r="F34" s="14">
        <v>11040</v>
      </c>
      <c r="G34" s="17">
        <v>11270</v>
      </c>
      <c r="H34" s="6">
        <v>58</v>
      </c>
      <c r="I34" s="5">
        <v>1347</v>
      </c>
      <c r="J34" s="9">
        <v>693</v>
      </c>
      <c r="K34" s="9">
        <v>654</v>
      </c>
      <c r="L34" s="11">
        <v>78126</v>
      </c>
      <c r="M34" s="14">
        <v>40194</v>
      </c>
      <c r="N34" s="17">
        <v>37932</v>
      </c>
      <c r="O34" s="6">
        <v>93</v>
      </c>
      <c r="P34" s="5">
        <v>222</v>
      </c>
      <c r="Q34" s="9">
        <v>66</v>
      </c>
      <c r="R34" s="9">
        <v>156</v>
      </c>
      <c r="S34" s="11">
        <f>SUM(T34:U34)</f>
        <v>20646</v>
      </c>
      <c r="T34" s="14">
        <f>SUMPRODUCT(O34*Q34)</f>
        <v>6138</v>
      </c>
      <c r="U34" s="17">
        <f>SUMPRODUCT(O34*R34)</f>
        <v>14508</v>
      </c>
    </row>
    <row r="35" spans="1:21" ht="15" customHeight="1" x14ac:dyDescent="0.15">
      <c r="A35" s="6">
        <v>24</v>
      </c>
      <c r="B35" s="5">
        <v>1015</v>
      </c>
      <c r="C35" s="9">
        <v>504</v>
      </c>
      <c r="D35" s="9">
        <v>511</v>
      </c>
      <c r="E35" s="11">
        <v>24360</v>
      </c>
      <c r="F35" s="14">
        <v>12096</v>
      </c>
      <c r="G35" s="17">
        <v>12264</v>
      </c>
      <c r="H35" s="6">
        <v>59</v>
      </c>
      <c r="I35" s="5">
        <v>1005</v>
      </c>
      <c r="J35" s="9">
        <v>508</v>
      </c>
      <c r="K35" s="9">
        <v>497</v>
      </c>
      <c r="L35" s="11">
        <v>59295</v>
      </c>
      <c r="M35" s="14">
        <v>29972</v>
      </c>
      <c r="N35" s="17">
        <v>29323</v>
      </c>
      <c r="O35" s="6">
        <v>94</v>
      </c>
      <c r="P35" s="5">
        <v>166</v>
      </c>
      <c r="Q35" s="9">
        <v>41</v>
      </c>
      <c r="R35" s="9">
        <v>125</v>
      </c>
      <c r="S35" s="11">
        <f>SUM(T35:U35)</f>
        <v>15604</v>
      </c>
      <c r="T35" s="14">
        <f>SUMPRODUCT(O35*Q35)</f>
        <v>3854</v>
      </c>
      <c r="U35" s="17">
        <f>SUMPRODUCT(O35*R35)</f>
        <v>11750</v>
      </c>
    </row>
    <row r="36" spans="1:21" ht="15" customHeight="1" x14ac:dyDescent="0.15">
      <c r="A36" s="5" t="s">
        <v>31</v>
      </c>
      <c r="B36" s="5">
        <v>5263</v>
      </c>
      <c r="C36" s="5">
        <v>2527</v>
      </c>
      <c r="D36" s="5">
        <v>2736</v>
      </c>
      <c r="E36" s="11">
        <v>142121</v>
      </c>
      <c r="F36" s="13">
        <v>68284</v>
      </c>
      <c r="G36" s="16">
        <v>73837</v>
      </c>
      <c r="H36" s="5" t="s">
        <v>43</v>
      </c>
      <c r="I36" s="5">
        <v>5310</v>
      </c>
      <c r="J36" s="5">
        <v>2760</v>
      </c>
      <c r="K36" s="5">
        <v>2550</v>
      </c>
      <c r="L36" s="11">
        <v>328208</v>
      </c>
      <c r="M36" s="13">
        <v>170512</v>
      </c>
      <c r="N36" s="16">
        <v>157696</v>
      </c>
      <c r="O36" s="5" t="s">
        <v>47</v>
      </c>
      <c r="P36" s="5">
        <v>371</v>
      </c>
      <c r="Q36" s="5">
        <v>77</v>
      </c>
      <c r="R36" s="5">
        <v>294</v>
      </c>
      <c r="S36" s="11">
        <f>SUM(S37:S41)</f>
        <v>35773</v>
      </c>
      <c r="T36" s="13">
        <f>SUM(T37:T41)</f>
        <v>7414</v>
      </c>
      <c r="U36" s="16">
        <f>SUM(U37:U41)</f>
        <v>28359</v>
      </c>
    </row>
    <row r="37" spans="1:21" ht="15" customHeight="1" x14ac:dyDescent="0.15">
      <c r="A37" s="6">
        <v>25</v>
      </c>
      <c r="B37" s="5">
        <v>1035</v>
      </c>
      <c r="C37" s="9">
        <v>486</v>
      </c>
      <c r="D37" s="9">
        <v>549</v>
      </c>
      <c r="E37" s="11">
        <v>25875</v>
      </c>
      <c r="F37" s="14">
        <v>12150</v>
      </c>
      <c r="G37" s="17">
        <v>13725</v>
      </c>
      <c r="H37" s="6">
        <v>60</v>
      </c>
      <c r="I37" s="5">
        <v>1279</v>
      </c>
      <c r="J37" s="9">
        <v>660</v>
      </c>
      <c r="K37" s="9">
        <v>619</v>
      </c>
      <c r="L37" s="11">
        <v>76740</v>
      </c>
      <c r="M37" s="14">
        <v>39600</v>
      </c>
      <c r="N37" s="17">
        <v>37140</v>
      </c>
      <c r="O37" s="6">
        <v>95</v>
      </c>
      <c r="P37" s="5">
        <v>114</v>
      </c>
      <c r="Q37" s="9">
        <v>29</v>
      </c>
      <c r="R37" s="9">
        <v>85</v>
      </c>
      <c r="S37" s="11">
        <f>SUM(T37:U37)</f>
        <v>10830</v>
      </c>
      <c r="T37" s="14">
        <f>SUMPRODUCT(O37*Q37)</f>
        <v>2755</v>
      </c>
      <c r="U37" s="17">
        <f>SUMPRODUCT(O37*R37)</f>
        <v>8075</v>
      </c>
    </row>
    <row r="38" spans="1:21" ht="15" customHeight="1" x14ac:dyDescent="0.15">
      <c r="A38" s="6">
        <v>26</v>
      </c>
      <c r="B38" s="5">
        <v>1063</v>
      </c>
      <c r="C38" s="9">
        <v>507</v>
      </c>
      <c r="D38" s="9">
        <v>556</v>
      </c>
      <c r="E38" s="11">
        <v>27638</v>
      </c>
      <c r="F38" s="14">
        <v>13182</v>
      </c>
      <c r="G38" s="17">
        <v>14456</v>
      </c>
      <c r="H38" s="6">
        <v>61</v>
      </c>
      <c r="I38" s="5">
        <v>1179</v>
      </c>
      <c r="J38" s="9">
        <v>662</v>
      </c>
      <c r="K38" s="9">
        <v>517</v>
      </c>
      <c r="L38" s="11">
        <v>71919</v>
      </c>
      <c r="M38" s="14">
        <v>40382</v>
      </c>
      <c r="N38" s="17">
        <v>31537</v>
      </c>
      <c r="O38" s="6">
        <v>96</v>
      </c>
      <c r="P38" s="5">
        <v>101</v>
      </c>
      <c r="Q38" s="9">
        <v>16</v>
      </c>
      <c r="R38" s="9">
        <v>85</v>
      </c>
      <c r="S38" s="11">
        <f>SUM(T38:U38)</f>
        <v>9696</v>
      </c>
      <c r="T38" s="14">
        <f>SUMPRODUCT(O38*Q38)</f>
        <v>1536</v>
      </c>
      <c r="U38" s="17">
        <f>SUMPRODUCT(O38*R38)</f>
        <v>8160</v>
      </c>
    </row>
    <row r="39" spans="1:21" ht="15" customHeight="1" x14ac:dyDescent="0.15">
      <c r="A39" s="6">
        <v>27</v>
      </c>
      <c r="B39" s="5">
        <v>1059</v>
      </c>
      <c r="C39" s="9">
        <v>508</v>
      </c>
      <c r="D39" s="9">
        <v>551</v>
      </c>
      <c r="E39" s="11">
        <v>28593</v>
      </c>
      <c r="F39" s="14">
        <v>13716</v>
      </c>
      <c r="G39" s="17">
        <v>14877</v>
      </c>
      <c r="H39" s="6">
        <v>62</v>
      </c>
      <c r="I39" s="5">
        <v>1021</v>
      </c>
      <c r="J39" s="9">
        <v>518</v>
      </c>
      <c r="K39" s="9">
        <v>503</v>
      </c>
      <c r="L39" s="11">
        <v>63302</v>
      </c>
      <c r="M39" s="14">
        <v>32116</v>
      </c>
      <c r="N39" s="17">
        <v>31186</v>
      </c>
      <c r="O39" s="6">
        <v>97</v>
      </c>
      <c r="P39" s="5">
        <v>70</v>
      </c>
      <c r="Q39" s="9">
        <v>18</v>
      </c>
      <c r="R39" s="9">
        <v>52</v>
      </c>
      <c r="S39" s="11">
        <f>SUM(T39:U39)</f>
        <v>6790</v>
      </c>
      <c r="T39" s="14">
        <f>SUMPRODUCT(O39*Q39)</f>
        <v>1746</v>
      </c>
      <c r="U39" s="17">
        <f>SUMPRODUCT(O39*R39)</f>
        <v>5044</v>
      </c>
    </row>
    <row r="40" spans="1:21" ht="15" customHeight="1" x14ac:dyDescent="0.15">
      <c r="A40" s="6">
        <v>28</v>
      </c>
      <c r="B40" s="5">
        <v>1059</v>
      </c>
      <c r="C40" s="9">
        <v>518</v>
      </c>
      <c r="D40" s="9">
        <v>541</v>
      </c>
      <c r="E40" s="11">
        <v>29652</v>
      </c>
      <c r="F40" s="14">
        <v>14504</v>
      </c>
      <c r="G40" s="17">
        <v>15148</v>
      </c>
      <c r="H40" s="6">
        <v>63</v>
      </c>
      <c r="I40" s="5">
        <v>937</v>
      </c>
      <c r="J40" s="9">
        <v>466</v>
      </c>
      <c r="K40" s="9">
        <v>471</v>
      </c>
      <c r="L40" s="11">
        <v>59031</v>
      </c>
      <c r="M40" s="14">
        <v>29358</v>
      </c>
      <c r="N40" s="17">
        <v>29673</v>
      </c>
      <c r="O40" s="6">
        <v>98</v>
      </c>
      <c r="P40" s="5">
        <v>57</v>
      </c>
      <c r="Q40" s="9">
        <v>9</v>
      </c>
      <c r="R40" s="9">
        <v>48</v>
      </c>
      <c r="S40" s="11">
        <f>SUM(T40:U40)</f>
        <v>5586</v>
      </c>
      <c r="T40" s="14">
        <f>SUMPRODUCT(O40*Q40)</f>
        <v>882</v>
      </c>
      <c r="U40" s="17">
        <f>SUMPRODUCT(O40*R40)</f>
        <v>4704</v>
      </c>
    </row>
    <row r="41" spans="1:21" ht="15" customHeight="1" x14ac:dyDescent="0.15">
      <c r="A41" s="6">
        <v>29</v>
      </c>
      <c r="B41" s="5">
        <v>1047</v>
      </c>
      <c r="C41" s="9">
        <v>508</v>
      </c>
      <c r="D41" s="9">
        <v>539</v>
      </c>
      <c r="E41" s="11">
        <v>30363</v>
      </c>
      <c r="F41" s="14">
        <v>14732</v>
      </c>
      <c r="G41" s="17">
        <v>15631</v>
      </c>
      <c r="H41" s="6">
        <v>64</v>
      </c>
      <c r="I41" s="5">
        <v>894</v>
      </c>
      <c r="J41" s="9">
        <v>454</v>
      </c>
      <c r="K41" s="9">
        <v>440</v>
      </c>
      <c r="L41" s="11">
        <v>57216</v>
      </c>
      <c r="M41" s="14">
        <v>29056</v>
      </c>
      <c r="N41" s="17">
        <v>28160</v>
      </c>
      <c r="O41" s="6">
        <v>99</v>
      </c>
      <c r="P41" s="5">
        <v>29</v>
      </c>
      <c r="Q41" s="9">
        <v>5</v>
      </c>
      <c r="R41" s="9">
        <v>24</v>
      </c>
      <c r="S41" s="11">
        <f>SUM(T41:U41)</f>
        <v>2871</v>
      </c>
      <c r="T41" s="14">
        <f>SUMPRODUCT(O41*Q41)</f>
        <v>495</v>
      </c>
      <c r="U41" s="17">
        <f>SUMPRODUCT(O41*R41)</f>
        <v>2376</v>
      </c>
    </row>
    <row r="42" spans="1:21" ht="15" customHeight="1" x14ac:dyDescent="0.15">
      <c r="A42" s="5" t="s">
        <v>32</v>
      </c>
      <c r="B42" s="5">
        <v>4979</v>
      </c>
      <c r="C42" s="5">
        <v>2401</v>
      </c>
      <c r="D42" s="5">
        <v>2578</v>
      </c>
      <c r="E42" s="11">
        <v>159187</v>
      </c>
      <c r="F42" s="13">
        <v>76762</v>
      </c>
      <c r="G42" s="16">
        <v>82425</v>
      </c>
      <c r="H42" s="5" t="s">
        <v>16</v>
      </c>
      <c r="I42" s="5">
        <v>4160</v>
      </c>
      <c r="J42" s="5">
        <v>2075</v>
      </c>
      <c r="K42" s="5">
        <v>2085</v>
      </c>
      <c r="L42" s="11">
        <v>278352</v>
      </c>
      <c r="M42" s="13">
        <v>138848</v>
      </c>
      <c r="N42" s="16">
        <v>139504</v>
      </c>
      <c r="O42" s="5" t="s">
        <v>2</v>
      </c>
      <c r="P42" s="5">
        <v>59</v>
      </c>
      <c r="Q42" s="5">
        <v>16</v>
      </c>
      <c r="R42" s="5">
        <v>43</v>
      </c>
      <c r="S42" s="11">
        <f>SUM(S43:S47)</f>
        <v>4930</v>
      </c>
      <c r="T42" s="13">
        <f>SUM(T43:T47)</f>
        <v>1108</v>
      </c>
      <c r="U42" s="16">
        <f>SUM(U43:U47)</f>
        <v>3822</v>
      </c>
    </row>
    <row r="43" spans="1:21" ht="15" customHeight="1" x14ac:dyDescent="0.15">
      <c r="A43" s="6">
        <v>30</v>
      </c>
      <c r="B43" s="5">
        <v>1027</v>
      </c>
      <c r="C43" s="9">
        <v>492</v>
      </c>
      <c r="D43" s="9">
        <v>535</v>
      </c>
      <c r="E43" s="11">
        <v>30810</v>
      </c>
      <c r="F43" s="14">
        <v>14760</v>
      </c>
      <c r="G43" s="17">
        <v>16050</v>
      </c>
      <c r="H43" s="6">
        <v>65</v>
      </c>
      <c r="I43" s="5">
        <v>909</v>
      </c>
      <c r="J43" s="9">
        <v>454</v>
      </c>
      <c r="K43" s="9">
        <v>455</v>
      </c>
      <c r="L43" s="11">
        <v>59085</v>
      </c>
      <c r="M43" s="14">
        <v>29510</v>
      </c>
      <c r="N43" s="17">
        <v>29575</v>
      </c>
      <c r="O43" s="6">
        <v>100</v>
      </c>
      <c r="P43" s="5">
        <v>25</v>
      </c>
      <c r="Q43" s="9">
        <v>4</v>
      </c>
      <c r="R43" s="9">
        <v>21</v>
      </c>
      <c r="S43" s="11">
        <f>SUM(T43:U43)</f>
        <v>2500</v>
      </c>
      <c r="T43" s="14">
        <f>SUMPRODUCT(O43*Q43)</f>
        <v>400</v>
      </c>
      <c r="U43" s="17">
        <f>SUMPRODUCT(O43*R43)</f>
        <v>2100</v>
      </c>
    </row>
    <row r="44" spans="1:21" ht="15" customHeight="1" x14ac:dyDescent="0.15">
      <c r="A44" s="6">
        <v>31</v>
      </c>
      <c r="B44" s="5">
        <v>1034</v>
      </c>
      <c r="C44" s="9">
        <v>498</v>
      </c>
      <c r="D44" s="9">
        <v>536</v>
      </c>
      <c r="E44" s="11">
        <v>32054</v>
      </c>
      <c r="F44" s="14">
        <v>15438</v>
      </c>
      <c r="G44" s="17">
        <v>16616</v>
      </c>
      <c r="H44" s="6">
        <v>66</v>
      </c>
      <c r="I44" s="5">
        <v>874</v>
      </c>
      <c r="J44" s="9">
        <v>434</v>
      </c>
      <c r="K44" s="9">
        <v>440</v>
      </c>
      <c r="L44" s="11">
        <v>57684</v>
      </c>
      <c r="M44" s="14">
        <v>28644</v>
      </c>
      <c r="N44" s="17">
        <v>29040</v>
      </c>
      <c r="O44" s="6">
        <v>101</v>
      </c>
      <c r="P44" s="5">
        <v>18</v>
      </c>
      <c r="Q44" s="9">
        <v>6</v>
      </c>
      <c r="R44" s="9">
        <v>12</v>
      </c>
      <c r="S44" s="11">
        <f>SUM(T44:U44)</f>
        <v>1818</v>
      </c>
      <c r="T44" s="14">
        <f>SUMPRODUCT(O44*Q44)</f>
        <v>606</v>
      </c>
      <c r="U44" s="17">
        <f>SUMPRODUCT(O44*R44)</f>
        <v>1212</v>
      </c>
    </row>
    <row r="45" spans="1:21" ht="15" customHeight="1" x14ac:dyDescent="0.15">
      <c r="A45" s="6">
        <v>32</v>
      </c>
      <c r="B45" s="5">
        <v>942</v>
      </c>
      <c r="C45" s="9">
        <v>462</v>
      </c>
      <c r="D45" s="9">
        <v>480</v>
      </c>
      <c r="E45" s="11">
        <v>30144</v>
      </c>
      <c r="F45" s="14">
        <v>14784</v>
      </c>
      <c r="G45" s="17">
        <v>15360</v>
      </c>
      <c r="H45" s="6">
        <v>67</v>
      </c>
      <c r="I45" s="5">
        <v>856</v>
      </c>
      <c r="J45" s="9">
        <v>425</v>
      </c>
      <c r="K45" s="9">
        <v>431</v>
      </c>
      <c r="L45" s="11">
        <v>57352</v>
      </c>
      <c r="M45" s="14">
        <v>28475</v>
      </c>
      <c r="N45" s="17">
        <v>28877</v>
      </c>
      <c r="O45" s="6">
        <v>102</v>
      </c>
      <c r="P45" s="5">
        <v>6</v>
      </c>
      <c r="Q45" s="9">
        <v>1</v>
      </c>
      <c r="R45" s="9">
        <v>5</v>
      </c>
      <c r="S45" s="11">
        <f>SUM(T45:U45)</f>
        <v>612</v>
      </c>
      <c r="T45" s="14">
        <f>SUMPRODUCT(O45*Q45)</f>
        <v>102</v>
      </c>
      <c r="U45" s="17">
        <f>SUMPRODUCT(O45*R45)</f>
        <v>510</v>
      </c>
    </row>
    <row r="46" spans="1:21" ht="15" customHeight="1" x14ac:dyDescent="0.15">
      <c r="A46" s="6">
        <v>33</v>
      </c>
      <c r="B46" s="5">
        <v>1005</v>
      </c>
      <c r="C46" s="9">
        <v>486</v>
      </c>
      <c r="D46" s="9">
        <v>519</v>
      </c>
      <c r="E46" s="11">
        <v>33165</v>
      </c>
      <c r="F46" s="14">
        <v>16038</v>
      </c>
      <c r="G46" s="17">
        <v>17127</v>
      </c>
      <c r="H46" s="6">
        <v>68</v>
      </c>
      <c r="I46" s="5">
        <v>718</v>
      </c>
      <c r="J46" s="9">
        <v>359</v>
      </c>
      <c r="K46" s="9">
        <v>359</v>
      </c>
      <c r="L46" s="11">
        <v>48824</v>
      </c>
      <c r="M46" s="14">
        <v>24412</v>
      </c>
      <c r="N46" s="17">
        <v>24412</v>
      </c>
      <c r="O46" s="4" t="s">
        <v>20</v>
      </c>
      <c r="P46" s="5">
        <v>10</v>
      </c>
      <c r="Q46" s="9">
        <v>5</v>
      </c>
      <c r="R46" s="9">
        <v>5</v>
      </c>
      <c r="S46" s="11">
        <f>SUM(T46:U46)</f>
        <v>0</v>
      </c>
      <c r="T46" s="14">
        <v>0</v>
      </c>
      <c r="U46" s="17">
        <v>0</v>
      </c>
    </row>
    <row r="47" spans="1:21" ht="15" customHeight="1" x14ac:dyDescent="0.15">
      <c r="A47" s="6">
        <v>34</v>
      </c>
      <c r="B47" s="5">
        <v>971</v>
      </c>
      <c r="C47" s="9">
        <v>463</v>
      </c>
      <c r="D47" s="9">
        <v>508</v>
      </c>
      <c r="E47" s="11">
        <v>33014</v>
      </c>
      <c r="F47" s="14">
        <v>15742</v>
      </c>
      <c r="G47" s="17">
        <v>17272</v>
      </c>
      <c r="H47" s="6">
        <v>69</v>
      </c>
      <c r="I47" s="5">
        <v>803</v>
      </c>
      <c r="J47" s="9">
        <v>403</v>
      </c>
      <c r="K47" s="9">
        <v>400</v>
      </c>
      <c r="L47" s="11">
        <v>55407</v>
      </c>
      <c r="M47" s="14">
        <v>27807</v>
      </c>
      <c r="N47" s="17">
        <v>27600</v>
      </c>
      <c r="O47" s="4" t="s">
        <v>9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 x14ac:dyDescent="0.15">
      <c r="A49" s="2" t="s">
        <v>36</v>
      </c>
      <c r="B49" s="7">
        <f>E5/(B5-P47)</f>
        <v>46.324855941063483</v>
      </c>
      <c r="C49" s="7">
        <f>AVERAGE((F5/(C5-Q47)))</f>
        <v>44.978889168132696</v>
      </c>
      <c r="D49" s="7">
        <f>AVERAGE(G5/(D5-R47))</f>
        <v>47.585947066026186</v>
      </c>
      <c r="E49" s="7"/>
      <c r="F49" s="7"/>
      <c r="G49" s="7"/>
    </row>
    <row r="50" spans="1:7" x14ac:dyDescent="0.15">
      <c r="B50" s="8" t="s">
        <v>10</v>
      </c>
      <c r="C50" s="8" t="s">
        <v>37</v>
      </c>
      <c r="D50" s="8" t="s">
        <v>41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Y50"/>
  <sheetViews>
    <sheetView tabSelected="1" view="pageBreakPreview" zoomScale="80" zoomScaleNormal="90" zoomScaleSheetLayoutView="80" workbookViewId="0">
      <selection sqref="A1:R1"/>
    </sheetView>
  </sheetViews>
  <sheetFormatPr defaultRowHeight="13.5" x14ac:dyDescent="0.15"/>
  <cols>
    <col min="1" max="1" width="7.125" style="22" bestFit="1" customWidth="1"/>
    <col min="2" max="2" width="7.125" style="22" customWidth="1"/>
    <col min="3" max="4" width="6.5" style="22" bestFit="1" customWidth="1"/>
    <col min="5" max="7" width="6.5" style="22" hidden="1" customWidth="1"/>
    <col min="8" max="8" width="7.125" style="22" bestFit="1" customWidth="1"/>
    <col min="9" max="9" width="7.125" style="22" customWidth="1"/>
    <col min="10" max="11" width="6.5" style="22" customWidth="1"/>
    <col min="12" max="14" width="6.5" style="22" hidden="1" customWidth="1"/>
    <col min="15" max="16" width="7.125" style="22" customWidth="1"/>
    <col min="17" max="18" width="6.5" style="22" customWidth="1"/>
    <col min="19" max="21" width="6.5" style="22" hidden="1" customWidth="1"/>
    <col min="22" max="25" width="7.125" style="22" customWidth="1"/>
    <col min="26" max="26" width="9" style="22" bestFit="1" customWidth="1"/>
    <col min="27" max="16384" width="9" style="22"/>
  </cols>
  <sheetData>
    <row r="1" spans="1:25" x14ac:dyDescent="0.15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</row>
    <row r="3" spans="1:25" x14ac:dyDescent="0.15">
      <c r="O3" s="31">
        <v>46054</v>
      </c>
      <c r="P3" s="28"/>
      <c r="Q3" s="28"/>
      <c r="R3" s="25" t="s">
        <v>61</v>
      </c>
    </row>
    <row r="4" spans="1:25" ht="15" customHeight="1" x14ac:dyDescent="0.15">
      <c r="A4" s="3" t="s">
        <v>50</v>
      </c>
      <c r="B4" s="3" t="s">
        <v>33</v>
      </c>
      <c r="C4" s="3" t="s">
        <v>28</v>
      </c>
      <c r="D4" s="3" t="s">
        <v>59</v>
      </c>
      <c r="E4" s="10" t="s">
        <v>58</v>
      </c>
      <c r="F4" s="12" t="s">
        <v>40</v>
      </c>
      <c r="G4" s="15" t="s">
        <v>30</v>
      </c>
      <c r="H4" s="3" t="s">
        <v>34</v>
      </c>
      <c r="I4" s="3" t="s">
        <v>33</v>
      </c>
      <c r="J4" s="3" t="s">
        <v>28</v>
      </c>
      <c r="K4" s="3" t="s">
        <v>59</v>
      </c>
      <c r="L4" s="10" t="s">
        <v>58</v>
      </c>
      <c r="M4" s="12" t="s">
        <v>40</v>
      </c>
      <c r="N4" s="15" t="s">
        <v>30</v>
      </c>
      <c r="O4" s="3" t="s">
        <v>34</v>
      </c>
      <c r="P4" s="3" t="s">
        <v>17</v>
      </c>
      <c r="Q4" s="3" t="s">
        <v>28</v>
      </c>
      <c r="R4" s="3" t="s">
        <v>59</v>
      </c>
      <c r="S4" s="10" t="s">
        <v>58</v>
      </c>
      <c r="T4" s="12" t="s">
        <v>40</v>
      </c>
      <c r="U4" s="15" t="s">
        <v>30</v>
      </c>
    </row>
    <row r="5" spans="1:25" ht="15" customHeight="1" x14ac:dyDescent="0.15">
      <c r="A5" s="4" t="s">
        <v>17</v>
      </c>
      <c r="B5" s="5">
        <f t="shared" ref="B5:G5" si="0">SUM(B6+B12+B18+B24+B30+B36+B42+I6+I12+I18+I24+I30+I36+I42+P6+P12+P18+P24+P30+P36+P42)</f>
        <v>82168</v>
      </c>
      <c r="C5" s="5">
        <f t="shared" si="0"/>
        <v>39768</v>
      </c>
      <c r="D5" s="5">
        <f t="shared" si="0"/>
        <v>42400</v>
      </c>
      <c r="E5" s="11">
        <f t="shared" si="0"/>
        <v>3806683</v>
      </c>
      <c r="F5" s="13">
        <f t="shared" si="0"/>
        <v>1788604</v>
      </c>
      <c r="G5" s="16">
        <f t="shared" si="0"/>
        <v>2018079</v>
      </c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3"/>
      <c r="T5" s="3"/>
      <c r="U5" s="3"/>
      <c r="W5" s="4" t="s">
        <v>50</v>
      </c>
      <c r="X5" s="4" t="s">
        <v>52</v>
      </c>
      <c r="Y5" s="20" t="s">
        <v>64</v>
      </c>
    </row>
    <row r="6" spans="1:25" ht="15" customHeight="1" x14ac:dyDescent="0.15">
      <c r="A6" s="5" t="s">
        <v>54</v>
      </c>
      <c r="B6" s="5">
        <v>2660</v>
      </c>
      <c r="C6" s="5">
        <v>1355</v>
      </c>
      <c r="D6" s="5">
        <v>1305</v>
      </c>
      <c r="E6" s="11">
        <v>5526</v>
      </c>
      <c r="F6" s="13">
        <v>2795</v>
      </c>
      <c r="G6" s="16">
        <v>2731</v>
      </c>
      <c r="H6" s="5" t="s">
        <v>18</v>
      </c>
      <c r="I6" s="5">
        <v>4891</v>
      </c>
      <c r="J6" s="5">
        <v>2349</v>
      </c>
      <c r="K6" s="5">
        <v>2542</v>
      </c>
      <c r="L6" s="11">
        <v>181328</v>
      </c>
      <c r="M6" s="13">
        <v>87129</v>
      </c>
      <c r="N6" s="16">
        <v>94199</v>
      </c>
      <c r="O6" s="5" t="s">
        <v>44</v>
      </c>
      <c r="P6" s="5">
        <v>3688</v>
      </c>
      <c r="Q6" s="5">
        <v>1793</v>
      </c>
      <c r="R6" s="5">
        <v>1895</v>
      </c>
      <c r="S6" s="11">
        <f>SUM(S7:S11)</f>
        <v>265500</v>
      </c>
      <c r="T6" s="13">
        <f>SUM(T7:T11)</f>
        <v>129026</v>
      </c>
      <c r="U6" s="16">
        <f>SUM(U7:U11)</f>
        <v>136474</v>
      </c>
      <c r="W6" s="19" t="s">
        <v>62</v>
      </c>
      <c r="X6" s="4">
        <f>SUM(B6+B12+B18)</f>
        <v>9421</v>
      </c>
      <c r="Y6" s="21">
        <f>AVERAGE(X6/(B5-P47))</f>
        <v>0.11465534027845389</v>
      </c>
    </row>
    <row r="7" spans="1:25" ht="15" customHeight="1" x14ac:dyDescent="0.15">
      <c r="A7" s="6">
        <v>0</v>
      </c>
      <c r="B7" s="5">
        <v>510</v>
      </c>
      <c r="C7" s="9">
        <v>270</v>
      </c>
      <c r="D7" s="9">
        <v>240</v>
      </c>
      <c r="E7" s="11">
        <v>0</v>
      </c>
      <c r="F7" s="14">
        <v>0</v>
      </c>
      <c r="G7" s="17">
        <v>0</v>
      </c>
      <c r="H7" s="6">
        <v>35</v>
      </c>
      <c r="I7" s="5">
        <v>888</v>
      </c>
      <c r="J7" s="9">
        <v>395</v>
      </c>
      <c r="K7" s="9">
        <v>493</v>
      </c>
      <c r="L7" s="11">
        <v>31080</v>
      </c>
      <c r="M7" s="14">
        <v>13825</v>
      </c>
      <c r="N7" s="17">
        <v>17255</v>
      </c>
      <c r="O7" s="6">
        <v>70</v>
      </c>
      <c r="P7" s="5">
        <v>742</v>
      </c>
      <c r="Q7" s="9">
        <v>377</v>
      </c>
      <c r="R7" s="9">
        <v>365</v>
      </c>
      <c r="S7" s="11">
        <f>SUM(T7:U7)</f>
        <v>51940</v>
      </c>
      <c r="T7" s="14">
        <f>SUMPRODUCT(O7*Q7)</f>
        <v>26390</v>
      </c>
      <c r="U7" s="17">
        <f>SUMPRODUCT(O7*R7)</f>
        <v>25550</v>
      </c>
      <c r="W7" s="19" t="s">
        <v>63</v>
      </c>
      <c r="X7" s="4">
        <f>SUM(B24+B30+B36+B42+I6+I12+I18+I24+I30+I36)</f>
        <v>52875</v>
      </c>
      <c r="Y7" s="21">
        <f>AVERAGE(X7/(B5-P47))</f>
        <v>0.64349868561970602</v>
      </c>
    </row>
    <row r="8" spans="1:25" ht="15" customHeight="1" x14ac:dyDescent="0.15">
      <c r="A8" s="6">
        <v>1</v>
      </c>
      <c r="B8" s="5">
        <v>492</v>
      </c>
      <c r="C8" s="9">
        <v>243</v>
      </c>
      <c r="D8" s="9">
        <v>249</v>
      </c>
      <c r="E8" s="11">
        <v>492</v>
      </c>
      <c r="F8" s="14">
        <v>243</v>
      </c>
      <c r="G8" s="17">
        <v>249</v>
      </c>
      <c r="H8" s="6">
        <v>36</v>
      </c>
      <c r="I8" s="5">
        <v>958</v>
      </c>
      <c r="J8" s="9">
        <v>484</v>
      </c>
      <c r="K8" s="9">
        <v>474</v>
      </c>
      <c r="L8" s="11">
        <v>34488</v>
      </c>
      <c r="M8" s="14">
        <v>17424</v>
      </c>
      <c r="N8" s="17">
        <v>17064</v>
      </c>
      <c r="O8" s="6">
        <v>71</v>
      </c>
      <c r="P8" s="5">
        <v>757</v>
      </c>
      <c r="Q8" s="9">
        <v>365</v>
      </c>
      <c r="R8" s="9">
        <v>392</v>
      </c>
      <c r="S8" s="11">
        <f>SUM(T8:U8)</f>
        <v>53747</v>
      </c>
      <c r="T8" s="14">
        <f>SUMPRODUCT(O8*Q8)</f>
        <v>25915</v>
      </c>
      <c r="U8" s="17">
        <f>SUMPRODUCT(O8*R8)</f>
        <v>27832</v>
      </c>
      <c r="W8" s="19" t="s">
        <v>60</v>
      </c>
      <c r="X8" s="4">
        <f>SUM(I42+P6+P12+P18+P24+P30+P36+P42)</f>
        <v>19872</v>
      </c>
      <c r="Y8" s="21">
        <f>AVERAGE(X8/(B5-P47))</f>
        <v>0.24184597410184014</v>
      </c>
    </row>
    <row r="9" spans="1:25" ht="15" customHeight="1" x14ac:dyDescent="0.15">
      <c r="A9" s="6">
        <v>2</v>
      </c>
      <c r="B9" s="5">
        <v>528</v>
      </c>
      <c r="C9" s="9">
        <v>269</v>
      </c>
      <c r="D9" s="9">
        <v>259</v>
      </c>
      <c r="E9" s="11">
        <v>1056</v>
      </c>
      <c r="F9" s="14">
        <v>538</v>
      </c>
      <c r="G9" s="17">
        <v>518</v>
      </c>
      <c r="H9" s="6">
        <v>37</v>
      </c>
      <c r="I9" s="5">
        <v>1004</v>
      </c>
      <c r="J9" s="9">
        <v>488</v>
      </c>
      <c r="K9" s="9">
        <v>516</v>
      </c>
      <c r="L9" s="11">
        <v>37148</v>
      </c>
      <c r="M9" s="14">
        <v>18056</v>
      </c>
      <c r="N9" s="17">
        <v>19092</v>
      </c>
      <c r="O9" s="6">
        <v>72</v>
      </c>
      <c r="P9" s="5">
        <v>712</v>
      </c>
      <c r="Q9" s="9">
        <v>346</v>
      </c>
      <c r="R9" s="9">
        <v>366</v>
      </c>
      <c r="S9" s="11">
        <f>SUM(T9:U9)</f>
        <v>51264</v>
      </c>
      <c r="T9" s="14">
        <f>SUMPRODUCT(O9*Q9)</f>
        <v>24912</v>
      </c>
      <c r="U9" s="17">
        <f>SUMPRODUCT(O9*R9)</f>
        <v>26352</v>
      </c>
      <c r="W9" s="3"/>
      <c r="X9" s="3"/>
      <c r="Y9" s="21">
        <f>SUM(Y6:Y8)</f>
        <v>1</v>
      </c>
    </row>
    <row r="10" spans="1:25" ht="15" customHeight="1" x14ac:dyDescent="0.15">
      <c r="A10" s="6">
        <v>3</v>
      </c>
      <c r="B10" s="5">
        <v>542</v>
      </c>
      <c r="C10" s="9">
        <v>278</v>
      </c>
      <c r="D10" s="9">
        <v>264</v>
      </c>
      <c r="E10" s="11">
        <v>1626</v>
      </c>
      <c r="F10" s="14">
        <v>834</v>
      </c>
      <c r="G10" s="17">
        <v>792</v>
      </c>
      <c r="H10" s="6">
        <v>38</v>
      </c>
      <c r="I10" s="5">
        <v>987</v>
      </c>
      <c r="J10" s="9">
        <v>474</v>
      </c>
      <c r="K10" s="9">
        <v>513</v>
      </c>
      <c r="L10" s="11">
        <v>37506</v>
      </c>
      <c r="M10" s="14">
        <v>18012</v>
      </c>
      <c r="N10" s="17">
        <v>19494</v>
      </c>
      <c r="O10" s="6">
        <v>73</v>
      </c>
      <c r="P10" s="5">
        <v>749</v>
      </c>
      <c r="Q10" s="9">
        <v>361</v>
      </c>
      <c r="R10" s="9">
        <v>388</v>
      </c>
      <c r="S10" s="11">
        <f>SUM(T10:U10)</f>
        <v>54677</v>
      </c>
      <c r="T10" s="14">
        <f>SUMPRODUCT(O10*Q10)</f>
        <v>26353</v>
      </c>
      <c r="U10" s="17">
        <f>SUMPRODUCT(O10*R10)</f>
        <v>28324</v>
      </c>
    </row>
    <row r="11" spans="1:25" ht="15" customHeight="1" x14ac:dyDescent="0.15">
      <c r="A11" s="6">
        <v>4</v>
      </c>
      <c r="B11" s="5">
        <v>588</v>
      </c>
      <c r="C11" s="9">
        <v>295</v>
      </c>
      <c r="D11" s="9">
        <v>293</v>
      </c>
      <c r="E11" s="11">
        <v>2352</v>
      </c>
      <c r="F11" s="14">
        <v>1180</v>
      </c>
      <c r="G11" s="17">
        <v>1172</v>
      </c>
      <c r="H11" s="6">
        <v>39</v>
      </c>
      <c r="I11" s="5">
        <v>1054</v>
      </c>
      <c r="J11" s="9">
        <v>508</v>
      </c>
      <c r="K11" s="9">
        <v>546</v>
      </c>
      <c r="L11" s="11">
        <v>41106</v>
      </c>
      <c r="M11" s="14">
        <v>19812</v>
      </c>
      <c r="N11" s="17">
        <v>21294</v>
      </c>
      <c r="O11" s="6">
        <v>74</v>
      </c>
      <c r="P11" s="5">
        <v>728</v>
      </c>
      <c r="Q11" s="9">
        <v>344</v>
      </c>
      <c r="R11" s="9">
        <v>384</v>
      </c>
      <c r="S11" s="11">
        <f>SUM(T11:U11)</f>
        <v>53872</v>
      </c>
      <c r="T11" s="14">
        <f>SUMPRODUCT(O11*Q11)</f>
        <v>25456</v>
      </c>
      <c r="U11" s="17">
        <f>SUMPRODUCT(O11*R11)</f>
        <v>28416</v>
      </c>
    </row>
    <row r="12" spans="1:25" ht="15" customHeight="1" x14ac:dyDescent="0.15">
      <c r="A12" s="5" t="s">
        <v>55</v>
      </c>
      <c r="B12" s="5">
        <v>3328</v>
      </c>
      <c r="C12" s="5">
        <v>1745</v>
      </c>
      <c r="D12" s="5">
        <v>1583</v>
      </c>
      <c r="E12" s="11">
        <v>23585</v>
      </c>
      <c r="F12" s="13">
        <v>12401</v>
      </c>
      <c r="G12" s="16">
        <v>11184</v>
      </c>
      <c r="H12" s="5" t="s">
        <v>5</v>
      </c>
      <c r="I12" s="5">
        <v>5641</v>
      </c>
      <c r="J12" s="5">
        <v>2756</v>
      </c>
      <c r="K12" s="5">
        <v>2885</v>
      </c>
      <c r="L12" s="11">
        <v>237211</v>
      </c>
      <c r="M12" s="13">
        <v>115900</v>
      </c>
      <c r="N12" s="16">
        <v>121311</v>
      </c>
      <c r="O12" s="5" t="s">
        <v>39</v>
      </c>
      <c r="P12" s="5">
        <v>4452</v>
      </c>
      <c r="Q12" s="5">
        <v>2009</v>
      </c>
      <c r="R12" s="5">
        <v>2443</v>
      </c>
      <c r="S12" s="11">
        <f>SUM(S13:S17)</f>
        <v>342473</v>
      </c>
      <c r="T12" s="13">
        <f>SUM(T13:T17)</f>
        <v>154474</v>
      </c>
      <c r="U12" s="16">
        <f>SUM(U13:U17)</f>
        <v>187999</v>
      </c>
    </row>
    <row r="13" spans="1:25" ht="15" customHeight="1" x14ac:dyDescent="0.15">
      <c r="A13" s="6">
        <v>5</v>
      </c>
      <c r="B13" s="5">
        <v>597</v>
      </c>
      <c r="C13" s="9">
        <v>310</v>
      </c>
      <c r="D13" s="9">
        <v>287</v>
      </c>
      <c r="E13" s="11">
        <v>2985</v>
      </c>
      <c r="F13" s="14">
        <v>1550</v>
      </c>
      <c r="G13" s="17">
        <v>1435</v>
      </c>
      <c r="H13" s="6">
        <v>40</v>
      </c>
      <c r="I13" s="5">
        <v>1033</v>
      </c>
      <c r="J13" s="9">
        <v>496</v>
      </c>
      <c r="K13" s="9">
        <v>537</v>
      </c>
      <c r="L13" s="11">
        <v>41320</v>
      </c>
      <c r="M13" s="14">
        <v>19840</v>
      </c>
      <c r="N13" s="17">
        <v>21480</v>
      </c>
      <c r="O13" s="6">
        <v>75</v>
      </c>
      <c r="P13" s="5">
        <v>865</v>
      </c>
      <c r="Q13" s="9">
        <v>400</v>
      </c>
      <c r="R13" s="9">
        <v>465</v>
      </c>
      <c r="S13" s="11">
        <f>SUM(T13:U13)</f>
        <v>64875</v>
      </c>
      <c r="T13" s="14">
        <f>SUMPRODUCT(O13*Q13)</f>
        <v>30000</v>
      </c>
      <c r="U13" s="17">
        <f>SUMPRODUCT(O13*R13)</f>
        <v>34875</v>
      </c>
    </row>
    <row r="14" spans="1:25" ht="15" customHeight="1" x14ac:dyDescent="0.15">
      <c r="A14" s="6">
        <v>6</v>
      </c>
      <c r="B14" s="5">
        <v>659</v>
      </c>
      <c r="C14" s="9">
        <v>333</v>
      </c>
      <c r="D14" s="9">
        <v>326</v>
      </c>
      <c r="E14" s="11">
        <v>3954</v>
      </c>
      <c r="F14" s="14">
        <v>1998</v>
      </c>
      <c r="G14" s="17">
        <v>1956</v>
      </c>
      <c r="H14" s="6">
        <v>41</v>
      </c>
      <c r="I14" s="5">
        <v>1173</v>
      </c>
      <c r="J14" s="9">
        <v>584</v>
      </c>
      <c r="K14" s="9">
        <v>589</v>
      </c>
      <c r="L14" s="11">
        <v>48093</v>
      </c>
      <c r="M14" s="14">
        <v>23944</v>
      </c>
      <c r="N14" s="17">
        <v>24149</v>
      </c>
      <c r="O14" s="6">
        <v>76</v>
      </c>
      <c r="P14" s="5">
        <v>980</v>
      </c>
      <c r="Q14" s="9">
        <v>453</v>
      </c>
      <c r="R14" s="9">
        <v>527</v>
      </c>
      <c r="S14" s="11">
        <f>SUM(T14:U14)</f>
        <v>74480</v>
      </c>
      <c r="T14" s="14">
        <f>SUMPRODUCT(O14*Q14)</f>
        <v>34428</v>
      </c>
      <c r="U14" s="17">
        <f>SUMPRODUCT(O14*R14)</f>
        <v>40052</v>
      </c>
    </row>
    <row r="15" spans="1:25" ht="15" customHeight="1" x14ac:dyDescent="0.15">
      <c r="A15" s="6">
        <v>7</v>
      </c>
      <c r="B15" s="5">
        <v>646</v>
      </c>
      <c r="C15" s="9">
        <v>342</v>
      </c>
      <c r="D15" s="9">
        <v>304</v>
      </c>
      <c r="E15" s="11">
        <v>4522</v>
      </c>
      <c r="F15" s="14">
        <v>2394</v>
      </c>
      <c r="G15" s="17">
        <v>2128</v>
      </c>
      <c r="H15" s="6">
        <v>42</v>
      </c>
      <c r="I15" s="5">
        <v>1079</v>
      </c>
      <c r="J15" s="9">
        <v>536</v>
      </c>
      <c r="K15" s="9">
        <v>543</v>
      </c>
      <c r="L15" s="11">
        <v>45318</v>
      </c>
      <c r="M15" s="14">
        <v>22512</v>
      </c>
      <c r="N15" s="17">
        <v>22806</v>
      </c>
      <c r="O15" s="6">
        <v>77</v>
      </c>
      <c r="P15" s="5">
        <v>933</v>
      </c>
      <c r="Q15" s="9">
        <v>421</v>
      </c>
      <c r="R15" s="9">
        <v>512</v>
      </c>
      <c r="S15" s="11">
        <f>SUM(T15:U15)</f>
        <v>71841</v>
      </c>
      <c r="T15" s="14">
        <f>SUMPRODUCT(O15*Q15)</f>
        <v>32417</v>
      </c>
      <c r="U15" s="17">
        <f>SUMPRODUCT(O15*R15)</f>
        <v>39424</v>
      </c>
    </row>
    <row r="16" spans="1:25" ht="15" customHeight="1" x14ac:dyDescent="0.15">
      <c r="A16" s="6">
        <v>8</v>
      </c>
      <c r="B16" s="5">
        <v>710</v>
      </c>
      <c r="C16" s="9">
        <v>381</v>
      </c>
      <c r="D16" s="9">
        <v>329</v>
      </c>
      <c r="E16" s="11">
        <v>5680</v>
      </c>
      <c r="F16" s="14">
        <v>3048</v>
      </c>
      <c r="G16" s="17">
        <v>2632</v>
      </c>
      <c r="H16" s="6">
        <v>43</v>
      </c>
      <c r="I16" s="5">
        <v>1184</v>
      </c>
      <c r="J16" s="9">
        <v>556</v>
      </c>
      <c r="K16" s="9">
        <v>628</v>
      </c>
      <c r="L16" s="11">
        <v>50912</v>
      </c>
      <c r="M16" s="14">
        <v>23908</v>
      </c>
      <c r="N16" s="17">
        <v>27004</v>
      </c>
      <c r="O16" s="6">
        <v>78</v>
      </c>
      <c r="P16" s="5">
        <v>969</v>
      </c>
      <c r="Q16" s="9">
        <v>436</v>
      </c>
      <c r="R16" s="9">
        <v>533</v>
      </c>
      <c r="S16" s="11">
        <f>SUM(T16:U16)</f>
        <v>75582</v>
      </c>
      <c r="T16" s="14">
        <f>SUMPRODUCT(O16*Q16)</f>
        <v>34008</v>
      </c>
      <c r="U16" s="17">
        <f>SUMPRODUCT(O16*R16)</f>
        <v>41574</v>
      </c>
    </row>
    <row r="17" spans="1:21" ht="15" customHeight="1" x14ac:dyDescent="0.15">
      <c r="A17" s="6">
        <v>9</v>
      </c>
      <c r="B17" s="5">
        <v>716</v>
      </c>
      <c r="C17" s="9">
        <v>379</v>
      </c>
      <c r="D17" s="9">
        <v>337</v>
      </c>
      <c r="E17" s="11">
        <v>6444</v>
      </c>
      <c r="F17" s="14">
        <v>3411</v>
      </c>
      <c r="G17" s="17">
        <v>3033</v>
      </c>
      <c r="H17" s="6">
        <v>44</v>
      </c>
      <c r="I17" s="5">
        <v>1172</v>
      </c>
      <c r="J17" s="9">
        <v>584</v>
      </c>
      <c r="K17" s="9">
        <v>588</v>
      </c>
      <c r="L17" s="11">
        <v>51568</v>
      </c>
      <c r="M17" s="14">
        <v>25696</v>
      </c>
      <c r="N17" s="17">
        <v>25872</v>
      </c>
      <c r="O17" s="6">
        <v>79</v>
      </c>
      <c r="P17" s="5">
        <v>705</v>
      </c>
      <c r="Q17" s="9">
        <v>299</v>
      </c>
      <c r="R17" s="9">
        <v>406</v>
      </c>
      <c r="S17" s="11">
        <f>SUM(T17:U17)</f>
        <v>55695</v>
      </c>
      <c r="T17" s="14">
        <f>SUMPRODUCT(O17*Q17)</f>
        <v>23621</v>
      </c>
      <c r="U17" s="17">
        <f>SUMPRODUCT(O17*R17)</f>
        <v>32074</v>
      </c>
    </row>
    <row r="18" spans="1:21" ht="15" customHeight="1" x14ac:dyDescent="0.15">
      <c r="A18" s="5" t="s">
        <v>56</v>
      </c>
      <c r="B18" s="5">
        <v>3433</v>
      </c>
      <c r="C18" s="5">
        <v>1736</v>
      </c>
      <c r="D18" s="5">
        <v>1697</v>
      </c>
      <c r="E18" s="11">
        <v>41107</v>
      </c>
      <c r="F18" s="13">
        <v>20759</v>
      </c>
      <c r="G18" s="16">
        <v>20348</v>
      </c>
      <c r="H18" s="5" t="s">
        <v>42</v>
      </c>
      <c r="I18" s="5">
        <v>6239</v>
      </c>
      <c r="J18" s="5">
        <v>3213</v>
      </c>
      <c r="K18" s="5">
        <v>3026</v>
      </c>
      <c r="L18" s="11">
        <v>293613</v>
      </c>
      <c r="M18" s="13">
        <v>151221</v>
      </c>
      <c r="N18" s="16">
        <v>142392</v>
      </c>
      <c r="O18" s="5" t="s">
        <v>22</v>
      </c>
      <c r="P18" s="5">
        <v>3373</v>
      </c>
      <c r="Q18" s="5">
        <v>1338</v>
      </c>
      <c r="R18" s="5">
        <v>2035</v>
      </c>
      <c r="S18" s="11">
        <f>SUM(S19:S23)</f>
        <v>276710</v>
      </c>
      <c r="T18" s="13">
        <f>SUM(T19:T23)</f>
        <v>109678</v>
      </c>
      <c r="U18" s="16">
        <f>SUM(U19:U23)</f>
        <v>167032</v>
      </c>
    </row>
    <row r="19" spans="1:21" ht="15" customHeight="1" x14ac:dyDescent="0.15">
      <c r="A19" s="6">
        <v>10</v>
      </c>
      <c r="B19" s="5">
        <v>691</v>
      </c>
      <c r="C19" s="9">
        <v>362</v>
      </c>
      <c r="D19" s="9">
        <v>329</v>
      </c>
      <c r="E19" s="11">
        <v>6910</v>
      </c>
      <c r="F19" s="14">
        <v>3620</v>
      </c>
      <c r="G19" s="17">
        <v>3290</v>
      </c>
      <c r="H19" s="6">
        <v>45</v>
      </c>
      <c r="I19" s="5">
        <v>1144</v>
      </c>
      <c r="J19" s="9">
        <v>579</v>
      </c>
      <c r="K19" s="9">
        <v>565</v>
      </c>
      <c r="L19" s="11">
        <v>51480</v>
      </c>
      <c r="M19" s="14">
        <v>26055</v>
      </c>
      <c r="N19" s="17">
        <v>25425</v>
      </c>
      <c r="O19" s="6">
        <v>80</v>
      </c>
      <c r="P19" s="5">
        <v>619</v>
      </c>
      <c r="Q19" s="9">
        <v>268</v>
      </c>
      <c r="R19" s="9">
        <v>351</v>
      </c>
      <c r="S19" s="11">
        <f>SUM(T19:U19)</f>
        <v>49520</v>
      </c>
      <c r="T19" s="14">
        <f>SUMPRODUCT(O19*Q19)</f>
        <v>21440</v>
      </c>
      <c r="U19" s="17">
        <f>SUMPRODUCT(O19*R19)</f>
        <v>28080</v>
      </c>
    </row>
    <row r="20" spans="1:21" ht="15" customHeight="1" x14ac:dyDescent="0.15">
      <c r="A20" s="6">
        <v>11</v>
      </c>
      <c r="B20" s="5">
        <v>704</v>
      </c>
      <c r="C20" s="9">
        <v>340</v>
      </c>
      <c r="D20" s="9">
        <v>364</v>
      </c>
      <c r="E20" s="11">
        <v>7744</v>
      </c>
      <c r="F20" s="14">
        <v>3740</v>
      </c>
      <c r="G20" s="17">
        <v>4004</v>
      </c>
      <c r="H20" s="6">
        <v>46</v>
      </c>
      <c r="I20" s="5">
        <v>1245</v>
      </c>
      <c r="J20" s="9">
        <v>639</v>
      </c>
      <c r="K20" s="9">
        <v>606</v>
      </c>
      <c r="L20" s="11">
        <v>57270</v>
      </c>
      <c r="M20" s="14">
        <v>29394</v>
      </c>
      <c r="N20" s="17">
        <v>27876</v>
      </c>
      <c r="O20" s="6">
        <v>81</v>
      </c>
      <c r="P20" s="5">
        <v>676</v>
      </c>
      <c r="Q20" s="9">
        <v>278</v>
      </c>
      <c r="R20" s="9">
        <v>398</v>
      </c>
      <c r="S20" s="11">
        <f>SUM(T20:U20)</f>
        <v>54756</v>
      </c>
      <c r="T20" s="14">
        <f>SUMPRODUCT(O20*Q20)</f>
        <v>22518</v>
      </c>
      <c r="U20" s="17">
        <f>SUMPRODUCT(O20*R20)</f>
        <v>32238</v>
      </c>
    </row>
    <row r="21" spans="1:21" ht="15" customHeight="1" x14ac:dyDescent="0.15">
      <c r="A21" s="6">
        <v>12</v>
      </c>
      <c r="B21" s="5">
        <v>702</v>
      </c>
      <c r="C21" s="9">
        <v>358</v>
      </c>
      <c r="D21" s="9">
        <v>344</v>
      </c>
      <c r="E21" s="11">
        <v>8424</v>
      </c>
      <c r="F21" s="14">
        <v>4296</v>
      </c>
      <c r="G21" s="17">
        <v>4128</v>
      </c>
      <c r="H21" s="6">
        <v>47</v>
      </c>
      <c r="I21" s="5">
        <v>1240</v>
      </c>
      <c r="J21" s="9">
        <v>641</v>
      </c>
      <c r="K21" s="9">
        <v>599</v>
      </c>
      <c r="L21" s="11">
        <v>58280</v>
      </c>
      <c r="M21" s="14">
        <v>30127</v>
      </c>
      <c r="N21" s="17">
        <v>28153</v>
      </c>
      <c r="O21" s="6">
        <v>82</v>
      </c>
      <c r="P21" s="5">
        <v>722</v>
      </c>
      <c r="Q21" s="9">
        <v>278</v>
      </c>
      <c r="R21" s="9">
        <v>444</v>
      </c>
      <c r="S21" s="11">
        <f>SUM(T21:U21)</f>
        <v>59204</v>
      </c>
      <c r="T21" s="14">
        <f>SUMPRODUCT(O21*Q21)</f>
        <v>22796</v>
      </c>
      <c r="U21" s="17">
        <f>SUMPRODUCT(O21*R21)</f>
        <v>36408</v>
      </c>
    </row>
    <row r="22" spans="1:21" ht="15" customHeight="1" x14ac:dyDescent="0.15">
      <c r="A22" s="6">
        <v>13</v>
      </c>
      <c r="B22" s="5">
        <v>675</v>
      </c>
      <c r="C22" s="9">
        <v>361</v>
      </c>
      <c r="D22" s="9">
        <v>314</v>
      </c>
      <c r="E22" s="11">
        <v>8775</v>
      </c>
      <c r="F22" s="14">
        <v>4693</v>
      </c>
      <c r="G22" s="17">
        <v>4082</v>
      </c>
      <c r="H22" s="6">
        <v>48</v>
      </c>
      <c r="I22" s="5">
        <v>1307</v>
      </c>
      <c r="J22" s="9">
        <v>701</v>
      </c>
      <c r="K22" s="9">
        <v>606</v>
      </c>
      <c r="L22" s="11">
        <v>62736</v>
      </c>
      <c r="M22" s="14">
        <v>33648</v>
      </c>
      <c r="N22" s="17">
        <v>29088</v>
      </c>
      <c r="O22" s="6">
        <v>83</v>
      </c>
      <c r="P22" s="5">
        <v>674</v>
      </c>
      <c r="Q22" s="9">
        <v>252</v>
      </c>
      <c r="R22" s="9">
        <v>422</v>
      </c>
      <c r="S22" s="11">
        <f>SUM(T22:U22)</f>
        <v>55942</v>
      </c>
      <c r="T22" s="14">
        <f>SUMPRODUCT(O22*Q22)</f>
        <v>20916</v>
      </c>
      <c r="U22" s="17">
        <f>SUMPRODUCT(O22*R22)</f>
        <v>35026</v>
      </c>
    </row>
    <row r="23" spans="1:21" ht="15" customHeight="1" x14ac:dyDescent="0.15">
      <c r="A23" s="6">
        <v>14</v>
      </c>
      <c r="B23" s="5">
        <v>661</v>
      </c>
      <c r="C23" s="9">
        <v>315</v>
      </c>
      <c r="D23" s="9">
        <v>346</v>
      </c>
      <c r="E23" s="11">
        <v>9254</v>
      </c>
      <c r="F23" s="14">
        <v>4410</v>
      </c>
      <c r="G23" s="17">
        <v>4844</v>
      </c>
      <c r="H23" s="6">
        <v>49</v>
      </c>
      <c r="I23" s="5">
        <v>1303</v>
      </c>
      <c r="J23" s="9">
        <v>653</v>
      </c>
      <c r="K23" s="9">
        <v>650</v>
      </c>
      <c r="L23" s="11">
        <v>63847</v>
      </c>
      <c r="M23" s="14">
        <v>31997</v>
      </c>
      <c r="N23" s="17">
        <v>31850</v>
      </c>
      <c r="O23" s="6">
        <v>84</v>
      </c>
      <c r="P23" s="5">
        <v>682</v>
      </c>
      <c r="Q23" s="9">
        <v>262</v>
      </c>
      <c r="R23" s="9">
        <v>420</v>
      </c>
      <c r="S23" s="11">
        <f>SUM(T23:U23)</f>
        <v>57288</v>
      </c>
      <c r="T23" s="14">
        <f>SUMPRODUCT(O23*Q23)</f>
        <v>22008</v>
      </c>
      <c r="U23" s="17">
        <f>SUMPRODUCT(O23*R23)</f>
        <v>35280</v>
      </c>
    </row>
    <row r="24" spans="1:21" ht="15" customHeight="1" x14ac:dyDescent="0.15">
      <c r="A24" s="5" t="s">
        <v>15</v>
      </c>
      <c r="B24" s="5">
        <v>3207</v>
      </c>
      <c r="C24" s="5">
        <v>1660</v>
      </c>
      <c r="D24" s="5">
        <v>1547</v>
      </c>
      <c r="E24" s="11">
        <v>54713</v>
      </c>
      <c r="F24" s="13">
        <v>28327</v>
      </c>
      <c r="G24" s="16">
        <v>26386</v>
      </c>
      <c r="H24" s="5" t="s">
        <v>0</v>
      </c>
      <c r="I24" s="5">
        <v>6610</v>
      </c>
      <c r="J24" s="5">
        <v>3292</v>
      </c>
      <c r="K24" s="5">
        <v>3318</v>
      </c>
      <c r="L24" s="11">
        <v>343985</v>
      </c>
      <c r="M24" s="13">
        <v>171312</v>
      </c>
      <c r="N24" s="16">
        <v>172673</v>
      </c>
      <c r="O24" s="5" t="s">
        <v>46</v>
      </c>
      <c r="P24" s="5">
        <v>2404</v>
      </c>
      <c r="Q24" s="5">
        <v>872</v>
      </c>
      <c r="R24" s="5">
        <v>1532</v>
      </c>
      <c r="S24" s="11">
        <f>SUM(S25:S29)</f>
        <v>208720</v>
      </c>
      <c r="T24" s="13">
        <f>SUM(T25:T29)</f>
        <v>75635</v>
      </c>
      <c r="U24" s="16">
        <f>SUM(U25:U29)</f>
        <v>133085</v>
      </c>
    </row>
    <row r="25" spans="1:21" ht="15" customHeight="1" x14ac:dyDescent="0.15">
      <c r="A25" s="6">
        <v>15</v>
      </c>
      <c r="B25" s="5">
        <v>610</v>
      </c>
      <c r="C25" s="9">
        <v>310</v>
      </c>
      <c r="D25" s="9">
        <v>300</v>
      </c>
      <c r="E25" s="11">
        <v>9150</v>
      </c>
      <c r="F25" s="14">
        <v>4650</v>
      </c>
      <c r="G25" s="17">
        <v>4500</v>
      </c>
      <c r="H25" s="6">
        <v>50</v>
      </c>
      <c r="I25" s="5">
        <v>1230</v>
      </c>
      <c r="J25" s="9">
        <v>622</v>
      </c>
      <c r="K25" s="9">
        <v>608</v>
      </c>
      <c r="L25" s="11">
        <v>61500</v>
      </c>
      <c r="M25" s="14">
        <v>31100</v>
      </c>
      <c r="N25" s="17">
        <v>30400</v>
      </c>
      <c r="O25" s="6">
        <v>85</v>
      </c>
      <c r="P25" s="5">
        <v>582</v>
      </c>
      <c r="Q25" s="9">
        <v>231</v>
      </c>
      <c r="R25" s="9">
        <v>351</v>
      </c>
      <c r="S25" s="11">
        <f>SUM(T25:U25)</f>
        <v>49470</v>
      </c>
      <c r="T25" s="14">
        <f>SUMPRODUCT(O25*Q25)</f>
        <v>19635</v>
      </c>
      <c r="U25" s="17">
        <f>SUMPRODUCT(O25*R25)</f>
        <v>29835</v>
      </c>
    </row>
    <row r="26" spans="1:21" ht="15" customHeight="1" x14ac:dyDescent="0.15">
      <c r="A26" s="6">
        <v>16</v>
      </c>
      <c r="B26" s="5">
        <v>613</v>
      </c>
      <c r="C26" s="9">
        <v>325</v>
      </c>
      <c r="D26" s="9">
        <v>288</v>
      </c>
      <c r="E26" s="11">
        <v>9808</v>
      </c>
      <c r="F26" s="14">
        <v>5200</v>
      </c>
      <c r="G26" s="17">
        <v>4608</v>
      </c>
      <c r="H26" s="6">
        <v>51</v>
      </c>
      <c r="I26" s="5">
        <v>1339</v>
      </c>
      <c r="J26" s="9">
        <v>652</v>
      </c>
      <c r="K26" s="9">
        <v>687</v>
      </c>
      <c r="L26" s="11">
        <v>68289</v>
      </c>
      <c r="M26" s="14">
        <v>33252</v>
      </c>
      <c r="N26" s="17">
        <v>35037</v>
      </c>
      <c r="O26" s="6">
        <v>86</v>
      </c>
      <c r="P26" s="5">
        <v>504</v>
      </c>
      <c r="Q26" s="9">
        <v>193</v>
      </c>
      <c r="R26" s="9">
        <v>311</v>
      </c>
      <c r="S26" s="11">
        <f>SUM(T26:U26)</f>
        <v>43344</v>
      </c>
      <c r="T26" s="14">
        <f>SUMPRODUCT(O26*Q26)</f>
        <v>16598</v>
      </c>
      <c r="U26" s="17">
        <f>SUMPRODUCT(O26*R26)</f>
        <v>26746</v>
      </c>
    </row>
    <row r="27" spans="1:21" ht="15" customHeight="1" x14ac:dyDescent="0.15">
      <c r="A27" s="6">
        <v>17</v>
      </c>
      <c r="B27" s="5">
        <v>643</v>
      </c>
      <c r="C27" s="9">
        <v>328</v>
      </c>
      <c r="D27" s="9">
        <v>315</v>
      </c>
      <c r="E27" s="11">
        <v>10931</v>
      </c>
      <c r="F27" s="14">
        <v>5576</v>
      </c>
      <c r="G27" s="17">
        <v>5355</v>
      </c>
      <c r="H27" s="6">
        <v>52</v>
      </c>
      <c r="I27" s="5">
        <v>1295</v>
      </c>
      <c r="J27" s="9">
        <v>643</v>
      </c>
      <c r="K27" s="9">
        <v>652</v>
      </c>
      <c r="L27" s="11">
        <v>67340</v>
      </c>
      <c r="M27" s="14">
        <v>33436</v>
      </c>
      <c r="N27" s="17">
        <v>33904</v>
      </c>
      <c r="O27" s="6">
        <v>87</v>
      </c>
      <c r="P27" s="5">
        <v>473</v>
      </c>
      <c r="Q27" s="9">
        <v>155</v>
      </c>
      <c r="R27" s="9">
        <v>318</v>
      </c>
      <c r="S27" s="11">
        <f>SUM(T27:U27)</f>
        <v>41151</v>
      </c>
      <c r="T27" s="14">
        <f>SUMPRODUCT(O27*Q27)</f>
        <v>13485</v>
      </c>
      <c r="U27" s="17">
        <f>SUMPRODUCT(O27*R27)</f>
        <v>27666</v>
      </c>
    </row>
    <row r="28" spans="1:21" ht="15" customHeight="1" x14ac:dyDescent="0.15">
      <c r="A28" s="6">
        <v>18</v>
      </c>
      <c r="B28" s="5">
        <v>655</v>
      </c>
      <c r="C28" s="9">
        <v>342</v>
      </c>
      <c r="D28" s="9">
        <v>313</v>
      </c>
      <c r="E28" s="11">
        <v>11790</v>
      </c>
      <c r="F28" s="14">
        <v>6156</v>
      </c>
      <c r="G28" s="17">
        <v>5634</v>
      </c>
      <c r="H28" s="6">
        <v>53</v>
      </c>
      <c r="I28" s="5">
        <v>1428</v>
      </c>
      <c r="J28" s="9">
        <v>726</v>
      </c>
      <c r="K28" s="9">
        <v>702</v>
      </c>
      <c r="L28" s="11">
        <v>75684</v>
      </c>
      <c r="M28" s="14">
        <v>38478</v>
      </c>
      <c r="N28" s="17">
        <v>37206</v>
      </c>
      <c r="O28" s="6">
        <v>88</v>
      </c>
      <c r="P28" s="5">
        <v>450</v>
      </c>
      <c r="Q28" s="9">
        <v>160</v>
      </c>
      <c r="R28" s="9">
        <v>290</v>
      </c>
      <c r="S28" s="11">
        <f>SUM(T28:U28)</f>
        <v>39600</v>
      </c>
      <c r="T28" s="14">
        <f>SUMPRODUCT(O28*Q28)</f>
        <v>14080</v>
      </c>
      <c r="U28" s="17">
        <f>SUMPRODUCT(O28*R28)</f>
        <v>25520</v>
      </c>
    </row>
    <row r="29" spans="1:21" ht="15" customHeight="1" x14ac:dyDescent="0.15">
      <c r="A29" s="6">
        <v>19</v>
      </c>
      <c r="B29" s="5">
        <v>686</v>
      </c>
      <c r="C29" s="9">
        <v>355</v>
      </c>
      <c r="D29" s="9">
        <v>331</v>
      </c>
      <c r="E29" s="11">
        <v>13034</v>
      </c>
      <c r="F29" s="14">
        <v>6745</v>
      </c>
      <c r="G29" s="17">
        <v>6289</v>
      </c>
      <c r="H29" s="6">
        <v>54</v>
      </c>
      <c r="I29" s="5">
        <v>1318</v>
      </c>
      <c r="J29" s="9">
        <v>649</v>
      </c>
      <c r="K29" s="9">
        <v>669</v>
      </c>
      <c r="L29" s="11">
        <v>71172</v>
      </c>
      <c r="M29" s="14">
        <v>35046</v>
      </c>
      <c r="N29" s="17">
        <v>36126</v>
      </c>
      <c r="O29" s="6">
        <v>89</v>
      </c>
      <c r="P29" s="5">
        <v>395</v>
      </c>
      <c r="Q29" s="9">
        <v>133</v>
      </c>
      <c r="R29" s="9">
        <v>262</v>
      </c>
      <c r="S29" s="11">
        <f>SUM(T29:U29)</f>
        <v>35155</v>
      </c>
      <c r="T29" s="14">
        <f>SUMPRODUCT(O29*Q29)</f>
        <v>11837</v>
      </c>
      <c r="U29" s="17">
        <f>SUMPRODUCT(O29*R29)</f>
        <v>23318</v>
      </c>
    </row>
    <row r="30" spans="1:21" ht="15" customHeight="1" x14ac:dyDescent="0.15">
      <c r="A30" s="5" t="s">
        <v>57</v>
      </c>
      <c r="B30" s="5">
        <v>4354</v>
      </c>
      <c r="C30" s="5">
        <v>2187</v>
      </c>
      <c r="D30" s="5">
        <v>2167</v>
      </c>
      <c r="E30" s="11">
        <v>96488</v>
      </c>
      <c r="F30" s="13">
        <v>48415</v>
      </c>
      <c r="G30" s="16">
        <v>48073</v>
      </c>
      <c r="H30" s="5" t="s">
        <v>12</v>
      </c>
      <c r="I30" s="5">
        <v>6335</v>
      </c>
      <c r="J30" s="5">
        <v>3174</v>
      </c>
      <c r="K30" s="5">
        <v>3161</v>
      </c>
      <c r="L30" s="11">
        <v>360446</v>
      </c>
      <c r="M30" s="13">
        <v>180691</v>
      </c>
      <c r="N30" s="16">
        <v>179755</v>
      </c>
      <c r="O30" s="5" t="s">
        <v>48</v>
      </c>
      <c r="P30" s="5">
        <v>1355</v>
      </c>
      <c r="Q30" s="5">
        <v>412</v>
      </c>
      <c r="R30" s="5">
        <v>943</v>
      </c>
      <c r="S30" s="11">
        <f>SUM(S31:S35)</f>
        <v>124141</v>
      </c>
      <c r="T30" s="13">
        <f>SUM(T31:T35)</f>
        <v>37724</v>
      </c>
      <c r="U30" s="16">
        <f>SUM(U31:U35)</f>
        <v>86417</v>
      </c>
    </row>
    <row r="31" spans="1:21" ht="15" customHeight="1" x14ac:dyDescent="0.15">
      <c r="A31" s="6">
        <v>20</v>
      </c>
      <c r="B31" s="5">
        <v>717</v>
      </c>
      <c r="C31" s="9">
        <v>387</v>
      </c>
      <c r="D31" s="9">
        <v>330</v>
      </c>
      <c r="E31" s="11">
        <v>14340</v>
      </c>
      <c r="F31" s="14">
        <v>7740</v>
      </c>
      <c r="G31" s="17">
        <v>6600</v>
      </c>
      <c r="H31" s="6">
        <v>55</v>
      </c>
      <c r="I31" s="5">
        <v>1345</v>
      </c>
      <c r="J31" s="9">
        <v>630</v>
      </c>
      <c r="K31" s="9">
        <v>715</v>
      </c>
      <c r="L31" s="11">
        <v>73975</v>
      </c>
      <c r="M31" s="14">
        <v>34650</v>
      </c>
      <c r="N31" s="17">
        <v>39325</v>
      </c>
      <c r="O31" s="6">
        <v>90</v>
      </c>
      <c r="P31" s="5">
        <v>395</v>
      </c>
      <c r="Q31" s="9">
        <v>121</v>
      </c>
      <c r="R31" s="9">
        <v>274</v>
      </c>
      <c r="S31" s="11">
        <f>SUM(T31:U31)</f>
        <v>35550</v>
      </c>
      <c r="T31" s="14">
        <f>SUMPRODUCT(O31*Q31)</f>
        <v>10890</v>
      </c>
      <c r="U31" s="17">
        <f>SUMPRODUCT(O31*R31)</f>
        <v>24660</v>
      </c>
    </row>
    <row r="32" spans="1:21" ht="15" customHeight="1" x14ac:dyDescent="0.15">
      <c r="A32" s="6">
        <v>21</v>
      </c>
      <c r="B32" s="5">
        <v>804</v>
      </c>
      <c r="C32" s="9">
        <v>395</v>
      </c>
      <c r="D32" s="9">
        <v>409</v>
      </c>
      <c r="E32" s="11">
        <v>16884</v>
      </c>
      <c r="F32" s="14">
        <v>8295</v>
      </c>
      <c r="G32" s="17">
        <v>8589</v>
      </c>
      <c r="H32" s="6">
        <v>56</v>
      </c>
      <c r="I32" s="5">
        <v>1311</v>
      </c>
      <c r="J32" s="9">
        <v>659</v>
      </c>
      <c r="K32" s="9">
        <v>652</v>
      </c>
      <c r="L32" s="11">
        <v>73416</v>
      </c>
      <c r="M32" s="14">
        <v>36904</v>
      </c>
      <c r="N32" s="17">
        <v>36512</v>
      </c>
      <c r="O32" s="6">
        <v>91</v>
      </c>
      <c r="P32" s="5">
        <v>292</v>
      </c>
      <c r="Q32" s="9">
        <v>94</v>
      </c>
      <c r="R32" s="9">
        <v>198</v>
      </c>
      <c r="S32" s="11">
        <f>SUM(T32:U32)</f>
        <v>26572</v>
      </c>
      <c r="T32" s="14">
        <f>SUMPRODUCT(O32*Q32)</f>
        <v>8554</v>
      </c>
      <c r="U32" s="17">
        <f>SUMPRODUCT(O32*R32)</f>
        <v>18018</v>
      </c>
    </row>
    <row r="33" spans="1:21" ht="15" customHeight="1" x14ac:dyDescent="0.15">
      <c r="A33" s="6">
        <v>22</v>
      </c>
      <c r="B33" s="5">
        <v>887</v>
      </c>
      <c r="C33" s="9">
        <v>434</v>
      </c>
      <c r="D33" s="9">
        <v>453</v>
      </c>
      <c r="E33" s="11">
        <v>19514</v>
      </c>
      <c r="F33" s="14">
        <v>9548</v>
      </c>
      <c r="G33" s="17">
        <v>9966</v>
      </c>
      <c r="H33" s="6">
        <v>57</v>
      </c>
      <c r="I33" s="5">
        <v>1332</v>
      </c>
      <c r="J33" s="9">
        <v>695</v>
      </c>
      <c r="K33" s="9">
        <v>637</v>
      </c>
      <c r="L33" s="11">
        <v>75924</v>
      </c>
      <c r="M33" s="14">
        <v>39615</v>
      </c>
      <c r="N33" s="17">
        <v>36309</v>
      </c>
      <c r="O33" s="6">
        <v>92</v>
      </c>
      <c r="P33" s="5">
        <v>270</v>
      </c>
      <c r="Q33" s="9">
        <v>86</v>
      </c>
      <c r="R33" s="9">
        <v>184</v>
      </c>
      <c r="S33" s="11">
        <f>SUM(T33:U33)</f>
        <v>24840</v>
      </c>
      <c r="T33" s="14">
        <f>SUMPRODUCT(O33*Q33)</f>
        <v>7912</v>
      </c>
      <c r="U33" s="17">
        <f>SUMPRODUCT(O33*R33)</f>
        <v>16928</v>
      </c>
    </row>
    <row r="34" spans="1:21" ht="15" customHeight="1" x14ac:dyDescent="0.15">
      <c r="A34" s="6">
        <v>23</v>
      </c>
      <c r="B34" s="5">
        <v>954</v>
      </c>
      <c r="C34" s="9">
        <v>472</v>
      </c>
      <c r="D34" s="9">
        <v>482</v>
      </c>
      <c r="E34" s="11">
        <v>21942</v>
      </c>
      <c r="F34" s="14">
        <v>10856</v>
      </c>
      <c r="G34" s="17">
        <v>11086</v>
      </c>
      <c r="H34" s="6">
        <v>58</v>
      </c>
      <c r="I34" s="5">
        <v>1342</v>
      </c>
      <c r="J34" s="9">
        <v>688</v>
      </c>
      <c r="K34" s="9">
        <v>654</v>
      </c>
      <c r="L34" s="11">
        <v>77836</v>
      </c>
      <c r="M34" s="14">
        <v>39904</v>
      </c>
      <c r="N34" s="17">
        <v>37932</v>
      </c>
      <c r="O34" s="6">
        <v>93</v>
      </c>
      <c r="P34" s="5">
        <v>233</v>
      </c>
      <c r="Q34" s="9">
        <v>66</v>
      </c>
      <c r="R34" s="9">
        <v>167</v>
      </c>
      <c r="S34" s="11">
        <f>SUM(T34:U34)</f>
        <v>21669</v>
      </c>
      <c r="T34" s="14">
        <f>SUMPRODUCT(O34*Q34)</f>
        <v>6138</v>
      </c>
      <c r="U34" s="17">
        <f>SUMPRODUCT(O34*R34)</f>
        <v>15531</v>
      </c>
    </row>
    <row r="35" spans="1:21" ht="15" customHeight="1" x14ac:dyDescent="0.15">
      <c r="A35" s="6">
        <v>24</v>
      </c>
      <c r="B35" s="5">
        <v>992</v>
      </c>
      <c r="C35" s="9">
        <v>499</v>
      </c>
      <c r="D35" s="9">
        <v>493</v>
      </c>
      <c r="E35" s="11">
        <v>23808</v>
      </c>
      <c r="F35" s="14">
        <v>11976</v>
      </c>
      <c r="G35" s="17">
        <v>11832</v>
      </c>
      <c r="H35" s="6">
        <v>59</v>
      </c>
      <c r="I35" s="5">
        <v>1005</v>
      </c>
      <c r="J35" s="9">
        <v>502</v>
      </c>
      <c r="K35" s="9">
        <v>503</v>
      </c>
      <c r="L35" s="11">
        <v>59295</v>
      </c>
      <c r="M35" s="14">
        <v>29618</v>
      </c>
      <c r="N35" s="17">
        <v>29677</v>
      </c>
      <c r="O35" s="6">
        <v>94</v>
      </c>
      <c r="P35" s="5">
        <v>165</v>
      </c>
      <c r="Q35" s="9">
        <v>45</v>
      </c>
      <c r="R35" s="9">
        <v>120</v>
      </c>
      <c r="S35" s="11">
        <f>SUM(T35:U35)</f>
        <v>15510</v>
      </c>
      <c r="T35" s="14">
        <f>SUMPRODUCT(O35*Q35)</f>
        <v>4230</v>
      </c>
      <c r="U35" s="17">
        <f>SUMPRODUCT(O35*R35)</f>
        <v>11280</v>
      </c>
    </row>
    <row r="36" spans="1:21" ht="15" customHeight="1" x14ac:dyDescent="0.15">
      <c r="A36" s="5" t="s">
        <v>35</v>
      </c>
      <c r="B36" s="5">
        <v>5277</v>
      </c>
      <c r="C36" s="5">
        <v>2543</v>
      </c>
      <c r="D36" s="5">
        <v>2734</v>
      </c>
      <c r="E36" s="11">
        <v>142572</v>
      </c>
      <c r="F36" s="13">
        <v>68759</v>
      </c>
      <c r="G36" s="16">
        <v>73813</v>
      </c>
      <c r="H36" s="5" t="s">
        <v>43</v>
      </c>
      <c r="I36" s="5">
        <v>5310</v>
      </c>
      <c r="J36" s="5">
        <v>2770</v>
      </c>
      <c r="K36" s="5">
        <v>2540</v>
      </c>
      <c r="L36" s="11">
        <v>328217</v>
      </c>
      <c r="M36" s="13">
        <v>171139</v>
      </c>
      <c r="N36" s="16">
        <v>157078</v>
      </c>
      <c r="O36" s="5" t="s">
        <v>47</v>
      </c>
      <c r="P36" s="5">
        <v>380</v>
      </c>
      <c r="Q36" s="5">
        <v>75</v>
      </c>
      <c r="R36" s="5">
        <v>305</v>
      </c>
      <c r="S36" s="11">
        <f>SUM(S37:S41)</f>
        <v>36632</v>
      </c>
      <c r="T36" s="13">
        <f>SUM(T37:T41)</f>
        <v>7218</v>
      </c>
      <c r="U36" s="16">
        <f>SUM(U37:U41)</f>
        <v>29414</v>
      </c>
    </row>
    <row r="37" spans="1:21" ht="15" customHeight="1" x14ac:dyDescent="0.15">
      <c r="A37" s="6">
        <v>25</v>
      </c>
      <c r="B37" s="5">
        <v>1023</v>
      </c>
      <c r="C37" s="9">
        <v>481</v>
      </c>
      <c r="D37" s="9">
        <v>542</v>
      </c>
      <c r="E37" s="11">
        <v>25575</v>
      </c>
      <c r="F37" s="14">
        <v>12025</v>
      </c>
      <c r="G37" s="17">
        <v>13550</v>
      </c>
      <c r="H37" s="6">
        <v>60</v>
      </c>
      <c r="I37" s="5">
        <v>1272</v>
      </c>
      <c r="J37" s="9">
        <v>664</v>
      </c>
      <c r="K37" s="9">
        <v>608</v>
      </c>
      <c r="L37" s="11">
        <v>76320</v>
      </c>
      <c r="M37" s="14">
        <v>39840</v>
      </c>
      <c r="N37" s="17">
        <v>36480</v>
      </c>
      <c r="O37" s="6">
        <v>95</v>
      </c>
      <c r="P37" s="5">
        <v>122</v>
      </c>
      <c r="Q37" s="9">
        <v>29</v>
      </c>
      <c r="R37" s="9">
        <v>93</v>
      </c>
      <c r="S37" s="11">
        <f>SUM(T37:U37)</f>
        <v>11590</v>
      </c>
      <c r="T37" s="14">
        <f>SUMPRODUCT(O37*Q37)</f>
        <v>2755</v>
      </c>
      <c r="U37" s="17">
        <f>SUMPRODUCT(O37*R37)</f>
        <v>8835</v>
      </c>
    </row>
    <row r="38" spans="1:21" ht="15" customHeight="1" x14ac:dyDescent="0.15">
      <c r="A38" s="6">
        <v>26</v>
      </c>
      <c r="B38" s="5">
        <v>1057</v>
      </c>
      <c r="C38" s="9">
        <v>504</v>
      </c>
      <c r="D38" s="9">
        <v>553</v>
      </c>
      <c r="E38" s="11">
        <v>27482</v>
      </c>
      <c r="F38" s="14">
        <v>13104</v>
      </c>
      <c r="G38" s="17">
        <v>14378</v>
      </c>
      <c r="H38" s="6">
        <v>61</v>
      </c>
      <c r="I38" s="5">
        <v>1181</v>
      </c>
      <c r="J38" s="9">
        <v>649</v>
      </c>
      <c r="K38" s="9">
        <v>532</v>
      </c>
      <c r="L38" s="11">
        <v>72041</v>
      </c>
      <c r="M38" s="14">
        <v>39589</v>
      </c>
      <c r="N38" s="17">
        <v>32452</v>
      </c>
      <c r="O38" s="6">
        <v>96</v>
      </c>
      <c r="P38" s="5">
        <v>96</v>
      </c>
      <c r="Q38" s="9">
        <v>15</v>
      </c>
      <c r="R38" s="9">
        <v>81</v>
      </c>
      <c r="S38" s="11">
        <f>SUM(T38:U38)</f>
        <v>9216</v>
      </c>
      <c r="T38" s="14">
        <f>SUMPRODUCT(O38*Q38)</f>
        <v>1440</v>
      </c>
      <c r="U38" s="17">
        <f>SUMPRODUCT(O38*R38)</f>
        <v>7776</v>
      </c>
    </row>
    <row r="39" spans="1:21" ht="15" customHeight="1" x14ac:dyDescent="0.15">
      <c r="A39" s="6">
        <v>27</v>
      </c>
      <c r="B39" s="5">
        <v>1059</v>
      </c>
      <c r="C39" s="9">
        <v>508</v>
      </c>
      <c r="D39" s="9">
        <v>551</v>
      </c>
      <c r="E39" s="11">
        <v>28593</v>
      </c>
      <c r="F39" s="14">
        <v>13716</v>
      </c>
      <c r="G39" s="17">
        <v>14877</v>
      </c>
      <c r="H39" s="6">
        <v>62</v>
      </c>
      <c r="I39" s="5">
        <v>1025</v>
      </c>
      <c r="J39" s="9">
        <v>534</v>
      </c>
      <c r="K39" s="9">
        <v>491</v>
      </c>
      <c r="L39" s="11">
        <v>63550</v>
      </c>
      <c r="M39" s="14">
        <v>33108</v>
      </c>
      <c r="N39" s="17">
        <v>30442</v>
      </c>
      <c r="O39" s="6">
        <v>97</v>
      </c>
      <c r="P39" s="5">
        <v>76</v>
      </c>
      <c r="Q39" s="9">
        <v>18</v>
      </c>
      <c r="R39" s="9">
        <v>58</v>
      </c>
      <c r="S39" s="11">
        <f>SUM(T39:U39)</f>
        <v>7372</v>
      </c>
      <c r="T39" s="14">
        <f>SUMPRODUCT(O39*Q39)</f>
        <v>1746</v>
      </c>
      <c r="U39" s="17">
        <f>SUMPRODUCT(O39*R39)</f>
        <v>5626</v>
      </c>
    </row>
    <row r="40" spans="1:21" ht="15" customHeight="1" x14ac:dyDescent="0.15">
      <c r="A40" s="6">
        <v>28</v>
      </c>
      <c r="B40" s="5">
        <v>1080</v>
      </c>
      <c r="C40" s="9">
        <v>536</v>
      </c>
      <c r="D40" s="9">
        <v>544</v>
      </c>
      <c r="E40" s="11">
        <v>30240</v>
      </c>
      <c r="F40" s="14">
        <v>15008</v>
      </c>
      <c r="G40" s="17">
        <v>15232</v>
      </c>
      <c r="H40" s="6">
        <v>63</v>
      </c>
      <c r="I40" s="5">
        <v>942</v>
      </c>
      <c r="J40" s="9">
        <v>470</v>
      </c>
      <c r="K40" s="9">
        <v>472</v>
      </c>
      <c r="L40" s="11">
        <v>59346</v>
      </c>
      <c r="M40" s="14">
        <v>29610</v>
      </c>
      <c r="N40" s="17">
        <v>29736</v>
      </c>
      <c r="O40" s="6">
        <v>98</v>
      </c>
      <c r="P40" s="5">
        <v>60</v>
      </c>
      <c r="Q40" s="9">
        <v>10</v>
      </c>
      <c r="R40" s="9">
        <v>50</v>
      </c>
      <c r="S40" s="11">
        <f>SUM(T40:U40)</f>
        <v>5880</v>
      </c>
      <c r="T40" s="14">
        <f>SUMPRODUCT(O40*Q40)</f>
        <v>980</v>
      </c>
      <c r="U40" s="17">
        <f>SUMPRODUCT(O40*R40)</f>
        <v>4900</v>
      </c>
    </row>
    <row r="41" spans="1:21" ht="15" customHeight="1" x14ac:dyDescent="0.15">
      <c r="A41" s="6">
        <v>29</v>
      </c>
      <c r="B41" s="5">
        <v>1058</v>
      </c>
      <c r="C41" s="9">
        <v>514</v>
      </c>
      <c r="D41" s="9">
        <v>544</v>
      </c>
      <c r="E41" s="11">
        <v>30682</v>
      </c>
      <c r="F41" s="14">
        <v>14906</v>
      </c>
      <c r="G41" s="17">
        <v>15776</v>
      </c>
      <c r="H41" s="6">
        <v>64</v>
      </c>
      <c r="I41" s="5">
        <v>890</v>
      </c>
      <c r="J41" s="9">
        <v>453</v>
      </c>
      <c r="K41" s="9">
        <v>437</v>
      </c>
      <c r="L41" s="11">
        <v>56960</v>
      </c>
      <c r="M41" s="14">
        <v>28992</v>
      </c>
      <c r="N41" s="17">
        <v>27968</v>
      </c>
      <c r="O41" s="6">
        <v>99</v>
      </c>
      <c r="P41" s="5">
        <v>26</v>
      </c>
      <c r="Q41" s="9">
        <v>3</v>
      </c>
      <c r="R41" s="9">
        <v>23</v>
      </c>
      <c r="S41" s="11">
        <f>SUM(T41:U41)</f>
        <v>2574</v>
      </c>
      <c r="T41" s="14">
        <f>SUMPRODUCT(O41*Q41)</f>
        <v>297</v>
      </c>
      <c r="U41" s="17">
        <f>SUMPRODUCT(O41*R41)</f>
        <v>2277</v>
      </c>
    </row>
    <row r="42" spans="1:21" ht="15" customHeight="1" x14ac:dyDescent="0.15">
      <c r="A42" s="5" t="s">
        <v>45</v>
      </c>
      <c r="B42" s="5">
        <v>5011</v>
      </c>
      <c r="C42" s="5">
        <v>2419</v>
      </c>
      <c r="D42" s="5">
        <v>2592</v>
      </c>
      <c r="E42" s="11">
        <v>160208</v>
      </c>
      <c r="F42" s="13">
        <v>77367</v>
      </c>
      <c r="G42" s="16">
        <v>82841</v>
      </c>
      <c r="H42" s="5" t="s">
        <v>16</v>
      </c>
      <c r="I42" s="5">
        <v>4161</v>
      </c>
      <c r="J42" s="5">
        <v>2053</v>
      </c>
      <c r="K42" s="5">
        <v>2108</v>
      </c>
      <c r="L42" s="11">
        <v>278377</v>
      </c>
      <c r="M42" s="13">
        <v>137326</v>
      </c>
      <c r="N42" s="16">
        <v>141051</v>
      </c>
      <c r="O42" s="5" t="s">
        <v>2</v>
      </c>
      <c r="P42" s="5">
        <v>59</v>
      </c>
      <c r="Q42" s="5">
        <v>17</v>
      </c>
      <c r="R42" s="5">
        <v>42</v>
      </c>
      <c r="S42" s="11">
        <f>SUM(S43:S47)</f>
        <v>5131</v>
      </c>
      <c r="T42" s="13">
        <f>SUM(T43:T47)</f>
        <v>1308</v>
      </c>
      <c r="U42" s="16">
        <f>SUM(U43:U47)</f>
        <v>3823</v>
      </c>
    </row>
    <row r="43" spans="1:21" ht="15" customHeight="1" x14ac:dyDescent="0.15">
      <c r="A43" s="6">
        <v>30</v>
      </c>
      <c r="B43" s="5">
        <v>1024</v>
      </c>
      <c r="C43" s="9">
        <v>488</v>
      </c>
      <c r="D43" s="9">
        <v>536</v>
      </c>
      <c r="E43" s="11">
        <v>30720</v>
      </c>
      <c r="F43" s="14">
        <v>14640</v>
      </c>
      <c r="G43" s="17">
        <v>16080</v>
      </c>
      <c r="H43" s="6">
        <v>65</v>
      </c>
      <c r="I43" s="5">
        <v>918</v>
      </c>
      <c r="J43" s="9">
        <v>455</v>
      </c>
      <c r="K43" s="9">
        <v>463</v>
      </c>
      <c r="L43" s="11">
        <v>59670</v>
      </c>
      <c r="M43" s="14">
        <v>29575</v>
      </c>
      <c r="N43" s="17">
        <v>30095</v>
      </c>
      <c r="O43" s="6">
        <v>100</v>
      </c>
      <c r="P43" s="5">
        <v>26</v>
      </c>
      <c r="Q43" s="9">
        <v>6</v>
      </c>
      <c r="R43" s="9">
        <v>20</v>
      </c>
      <c r="S43" s="11">
        <f>SUM(T43:U43)</f>
        <v>2600</v>
      </c>
      <c r="T43" s="14">
        <f>SUMPRODUCT(O43*Q43)</f>
        <v>600</v>
      </c>
      <c r="U43" s="17">
        <f>SUMPRODUCT(O43*R43)</f>
        <v>2000</v>
      </c>
    </row>
    <row r="44" spans="1:21" ht="15" customHeight="1" x14ac:dyDescent="0.15">
      <c r="A44" s="6">
        <v>31</v>
      </c>
      <c r="B44" s="5">
        <v>1057</v>
      </c>
      <c r="C44" s="9">
        <v>503</v>
      </c>
      <c r="D44" s="9">
        <v>554</v>
      </c>
      <c r="E44" s="11">
        <v>32767</v>
      </c>
      <c r="F44" s="14">
        <v>15593</v>
      </c>
      <c r="G44" s="17">
        <v>17174</v>
      </c>
      <c r="H44" s="6">
        <v>66</v>
      </c>
      <c r="I44" s="5">
        <v>878</v>
      </c>
      <c r="J44" s="9">
        <v>437</v>
      </c>
      <c r="K44" s="9">
        <v>441</v>
      </c>
      <c r="L44" s="11">
        <v>57948</v>
      </c>
      <c r="M44" s="14">
        <v>28842</v>
      </c>
      <c r="N44" s="17">
        <v>29106</v>
      </c>
      <c r="O44" s="6">
        <v>101</v>
      </c>
      <c r="P44" s="5">
        <v>19</v>
      </c>
      <c r="Q44" s="9">
        <v>6</v>
      </c>
      <c r="R44" s="9">
        <v>13</v>
      </c>
      <c r="S44" s="11">
        <f>SUM(T44:U44)</f>
        <v>1919</v>
      </c>
      <c r="T44" s="14">
        <f>SUMPRODUCT(O44*Q44)</f>
        <v>606</v>
      </c>
      <c r="U44" s="17">
        <f>SUMPRODUCT(O44*R44)</f>
        <v>1313</v>
      </c>
    </row>
    <row r="45" spans="1:21" ht="15" customHeight="1" x14ac:dyDescent="0.15">
      <c r="A45" s="6">
        <v>32</v>
      </c>
      <c r="B45" s="5">
        <v>945</v>
      </c>
      <c r="C45" s="9">
        <v>467</v>
      </c>
      <c r="D45" s="9">
        <v>478</v>
      </c>
      <c r="E45" s="11">
        <v>30240</v>
      </c>
      <c r="F45" s="14">
        <v>14944</v>
      </c>
      <c r="G45" s="17">
        <v>15296</v>
      </c>
      <c r="H45" s="6">
        <v>67</v>
      </c>
      <c r="I45" s="5">
        <v>849</v>
      </c>
      <c r="J45" s="9">
        <v>421</v>
      </c>
      <c r="K45" s="9">
        <v>428</v>
      </c>
      <c r="L45" s="11">
        <v>56883</v>
      </c>
      <c r="M45" s="14">
        <v>28207</v>
      </c>
      <c r="N45" s="17">
        <v>28676</v>
      </c>
      <c r="O45" s="6">
        <v>102</v>
      </c>
      <c r="P45" s="5">
        <v>6</v>
      </c>
      <c r="Q45" s="9">
        <v>1</v>
      </c>
      <c r="R45" s="9">
        <v>5</v>
      </c>
      <c r="S45" s="11">
        <f>SUM(T45:U45)</f>
        <v>612</v>
      </c>
      <c r="T45" s="14">
        <f>SUMPRODUCT(O45*Q45)</f>
        <v>102</v>
      </c>
      <c r="U45" s="17">
        <f>SUMPRODUCT(O45*R45)</f>
        <v>510</v>
      </c>
    </row>
    <row r="46" spans="1:21" ht="15" customHeight="1" x14ac:dyDescent="0.15">
      <c r="A46" s="6">
        <v>33</v>
      </c>
      <c r="B46" s="5">
        <v>1009</v>
      </c>
      <c r="C46" s="9">
        <v>484</v>
      </c>
      <c r="D46" s="9">
        <v>525</v>
      </c>
      <c r="E46" s="11">
        <v>33297</v>
      </c>
      <c r="F46" s="14">
        <v>15972</v>
      </c>
      <c r="G46" s="17">
        <v>17325</v>
      </c>
      <c r="H46" s="6">
        <v>68</v>
      </c>
      <c r="I46" s="5">
        <v>728</v>
      </c>
      <c r="J46" s="9">
        <v>358</v>
      </c>
      <c r="K46" s="9">
        <v>370</v>
      </c>
      <c r="L46" s="11">
        <v>49504</v>
      </c>
      <c r="M46" s="14">
        <v>24344</v>
      </c>
      <c r="N46" s="17">
        <v>25160</v>
      </c>
      <c r="O46" s="4" t="s">
        <v>20</v>
      </c>
      <c r="P46" s="5">
        <v>8</v>
      </c>
      <c r="Q46" s="9">
        <v>4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 x14ac:dyDescent="0.15">
      <c r="A47" s="6">
        <v>34</v>
      </c>
      <c r="B47" s="5">
        <v>976</v>
      </c>
      <c r="C47" s="9">
        <v>477</v>
      </c>
      <c r="D47" s="9">
        <v>499</v>
      </c>
      <c r="E47" s="11">
        <v>33184</v>
      </c>
      <c r="F47" s="14">
        <v>16218</v>
      </c>
      <c r="G47" s="17">
        <v>16966</v>
      </c>
      <c r="H47" s="6">
        <v>69</v>
      </c>
      <c r="I47" s="5">
        <v>788</v>
      </c>
      <c r="J47" s="9">
        <v>382</v>
      </c>
      <c r="K47" s="9">
        <v>406</v>
      </c>
      <c r="L47" s="11">
        <v>54372</v>
      </c>
      <c r="M47" s="14">
        <v>26358</v>
      </c>
      <c r="N47" s="17">
        <v>28014</v>
      </c>
      <c r="O47" s="4" t="s">
        <v>9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 x14ac:dyDescent="0.15">
      <c r="A49" s="23" t="s">
        <v>26</v>
      </c>
      <c r="B49" s="7">
        <f>E5/(B5-P47)</f>
        <v>46.32804741505209</v>
      </c>
      <c r="C49" s="7">
        <f>AVERAGE((F5/(C5-Q47)))</f>
        <v>44.975960571313621</v>
      </c>
      <c r="D49" s="7">
        <f>AVERAGE(G5/(D5-R47))</f>
        <v>47.59620283018868</v>
      </c>
      <c r="E49" s="7"/>
      <c r="F49" s="7"/>
      <c r="G49" s="7"/>
    </row>
    <row r="50" spans="1:7" x14ac:dyDescent="0.15">
      <c r="B50" s="24" t="s">
        <v>58</v>
      </c>
      <c r="C50" s="24" t="s">
        <v>40</v>
      </c>
      <c r="D50" s="24" t="s">
        <v>30</v>
      </c>
      <c r="E50" s="24"/>
      <c r="F50" s="24"/>
      <c r="G50" s="24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2025-12-01T03:43:07Z</dcterms:created>
  <dcterms:modified xsi:type="dcterms:W3CDTF">2026-02-04T07:27:46Z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2026-01-05T06:00:20Z</vt:filetime>
  </property>
</Properties>
</file>